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755" tabRatio="792" firstSheet="2" activeTab="2"/>
  </bookViews>
  <sheets>
    <sheet name="Chart1" sheetId="14" state="hidden" r:id="rId1"/>
    <sheet name="Sheet1" sheetId="15" state="hidden" r:id="rId2"/>
    <sheet name="Estimate FE" sheetId="21" r:id="rId3"/>
  </sheets>
  <definedNames>
    <definedName name="_xlnm.Print_Area" localSheetId="2">'Estimate FE'!$A$1:$P$154</definedName>
  </definedNames>
  <calcPr calcId="152511"/>
</workbook>
</file>

<file path=xl/calcChain.xml><?xml version="1.0" encoding="utf-8"?>
<calcChain xmlns="http://schemas.openxmlformats.org/spreadsheetml/2006/main">
  <c r="K147" i="21"/>
  <c r="K146"/>
  <c r="K145"/>
  <c r="K142"/>
  <c r="I147"/>
  <c r="I146"/>
  <c r="I145"/>
  <c r="I142"/>
  <c r="K141"/>
  <c r="I141"/>
  <c r="K140"/>
  <c r="I140"/>
  <c r="K139"/>
  <c r="I139"/>
  <c r="K138"/>
  <c r="I138"/>
  <c r="K135"/>
  <c r="I135"/>
  <c r="K132"/>
  <c r="I132"/>
  <c r="K131"/>
  <c r="I131"/>
  <c r="K128"/>
  <c r="I128"/>
  <c r="K127"/>
  <c r="I127"/>
  <c r="K124"/>
  <c r="I124"/>
  <c r="K121"/>
  <c r="I121"/>
  <c r="K118"/>
  <c r="I118"/>
  <c r="K117"/>
  <c r="I117"/>
  <c r="K114"/>
  <c r="I114"/>
  <c r="K113"/>
  <c r="I113"/>
  <c r="K110"/>
  <c r="I110"/>
  <c r="K107"/>
  <c r="I107"/>
  <c r="K106"/>
  <c r="I106"/>
  <c r="K103"/>
  <c r="K102"/>
  <c r="I103"/>
  <c r="I102"/>
  <c r="K98"/>
  <c r="I98"/>
  <c r="K97"/>
  <c r="I97"/>
  <c r="K96"/>
  <c r="I96"/>
  <c r="K94"/>
  <c r="I94"/>
  <c r="K93"/>
  <c r="I93"/>
  <c r="K92"/>
  <c r="I92"/>
  <c r="K90"/>
  <c r="I90"/>
  <c r="K89"/>
  <c r="I89"/>
  <c r="K88"/>
  <c r="I88"/>
  <c r="K86"/>
  <c r="I86"/>
  <c r="K85"/>
  <c r="I85"/>
  <c r="K84"/>
  <c r="I84"/>
  <c r="K82"/>
  <c r="I82"/>
  <c r="K81"/>
  <c r="I81"/>
  <c r="K80"/>
  <c r="I80"/>
  <c r="K78"/>
  <c r="I78"/>
  <c r="K77"/>
  <c r="I77"/>
  <c r="K76"/>
  <c r="I76"/>
  <c r="K74"/>
  <c r="I74"/>
  <c r="K73"/>
  <c r="I73"/>
  <c r="K72"/>
  <c r="I72"/>
  <c r="K70"/>
  <c r="I70"/>
  <c r="K69"/>
  <c r="I69"/>
  <c r="K68"/>
  <c r="I68"/>
  <c r="K66"/>
  <c r="I66"/>
  <c r="K65"/>
  <c r="I65"/>
  <c r="K64"/>
  <c r="I64"/>
  <c r="K62"/>
  <c r="I62"/>
  <c r="K61"/>
  <c r="K60"/>
  <c r="I61"/>
  <c r="I60"/>
  <c r="K56"/>
  <c r="I56"/>
  <c r="K55"/>
  <c r="I55"/>
  <c r="K54"/>
  <c r="I54"/>
  <c r="K51"/>
  <c r="I51"/>
  <c r="K50"/>
  <c r="I50"/>
  <c r="K49"/>
  <c r="I49"/>
  <c r="K46"/>
  <c r="I46"/>
  <c r="K45"/>
  <c r="I45"/>
  <c r="K44"/>
  <c r="I44"/>
  <c r="K41"/>
  <c r="I41"/>
  <c r="K40"/>
  <c r="I40"/>
  <c r="K39"/>
  <c r="I39"/>
  <c r="K36"/>
  <c r="I36"/>
  <c r="K35"/>
  <c r="I35"/>
  <c r="K34"/>
  <c r="I34"/>
  <c r="K31"/>
  <c r="I31"/>
  <c r="K30"/>
  <c r="I30"/>
  <c r="K29"/>
  <c r="I29"/>
  <c r="K26"/>
  <c r="I26"/>
  <c r="K25"/>
  <c r="I25"/>
  <c r="K24"/>
  <c r="I24"/>
  <c r="K21"/>
  <c r="K20"/>
  <c r="K19"/>
  <c r="I21"/>
  <c r="I20"/>
  <c r="I19"/>
  <c r="K16"/>
  <c r="K15"/>
  <c r="K14"/>
  <c r="I16"/>
  <c r="I15"/>
  <c r="I14"/>
  <c r="I11"/>
  <c r="I10"/>
  <c r="K11" l="1"/>
  <c r="K10"/>
  <c r="F147"/>
  <c r="F146"/>
  <c r="F145"/>
  <c r="A144"/>
  <c r="A143"/>
  <c r="F142"/>
  <c r="F141"/>
  <c r="F140"/>
  <c r="L140" s="1"/>
  <c r="F139"/>
  <c r="F138"/>
  <c r="L138" s="1"/>
  <c r="M138" s="1"/>
  <c r="A137"/>
  <c r="A136"/>
  <c r="F135"/>
  <c r="A134"/>
  <c r="A133"/>
  <c r="F132"/>
  <c r="L132" s="1"/>
  <c r="F131"/>
  <c r="A130"/>
  <c r="A129"/>
  <c r="F128"/>
  <c r="L128" s="1"/>
  <c r="M128" s="1"/>
  <c r="F127"/>
  <c r="A126"/>
  <c r="A125"/>
  <c r="F124"/>
  <c r="A123"/>
  <c r="A122"/>
  <c r="F121"/>
  <c r="A120"/>
  <c r="A119"/>
  <c r="F118"/>
  <c r="F117"/>
  <c r="A116"/>
  <c r="A115"/>
  <c r="F114"/>
  <c r="F113"/>
  <c r="A112"/>
  <c r="A111"/>
  <c r="F110"/>
  <c r="A109"/>
  <c r="A108"/>
  <c r="F107"/>
  <c r="F106"/>
  <c r="L106" s="1"/>
  <c r="A105"/>
  <c r="A104"/>
  <c r="F103"/>
  <c r="F102"/>
  <c r="L102" s="1"/>
  <c r="A101"/>
  <c r="A100"/>
  <c r="A99"/>
  <c r="F98"/>
  <c r="F97"/>
  <c r="F96"/>
  <c r="A95"/>
  <c r="F94"/>
  <c r="L94" s="1"/>
  <c r="F93"/>
  <c r="F92"/>
  <c r="A91"/>
  <c r="F90"/>
  <c r="F89"/>
  <c r="F88"/>
  <c r="L88" s="1"/>
  <c r="A87"/>
  <c r="F86"/>
  <c r="L86" s="1"/>
  <c r="F85"/>
  <c r="F84"/>
  <c r="L84" s="1"/>
  <c r="A83"/>
  <c r="F82"/>
  <c r="L82" s="1"/>
  <c r="F81"/>
  <c r="F80"/>
  <c r="L80" s="1"/>
  <c r="A79"/>
  <c r="F78"/>
  <c r="F77"/>
  <c r="F76"/>
  <c r="L76" s="1"/>
  <c r="A75"/>
  <c r="F74"/>
  <c r="L74" s="1"/>
  <c r="F73"/>
  <c r="F72"/>
  <c r="A71"/>
  <c r="F70"/>
  <c r="L70" s="1"/>
  <c r="F69"/>
  <c r="F68"/>
  <c r="L68" s="1"/>
  <c r="A67"/>
  <c r="F66"/>
  <c r="F65"/>
  <c r="F64"/>
  <c r="A63"/>
  <c r="F62"/>
  <c r="L62" s="1"/>
  <c r="F61"/>
  <c r="F60"/>
  <c r="L60" s="1"/>
  <c r="A59"/>
  <c r="A58"/>
  <c r="A57"/>
  <c r="F56"/>
  <c r="L56" s="1"/>
  <c r="F55"/>
  <c r="F54"/>
  <c r="L54" s="1"/>
  <c r="A53"/>
  <c r="A52"/>
  <c r="F51"/>
  <c r="F50"/>
  <c r="L50" s="1"/>
  <c r="F49"/>
  <c r="A48"/>
  <c r="A47"/>
  <c r="F46"/>
  <c r="L46" s="1"/>
  <c r="F45"/>
  <c r="F44"/>
  <c r="A43"/>
  <c r="A42"/>
  <c r="F41"/>
  <c r="F40"/>
  <c r="F39"/>
  <c r="A38"/>
  <c r="A37"/>
  <c r="L36"/>
  <c r="M36" s="1"/>
  <c r="F36"/>
  <c r="F35"/>
  <c r="F34"/>
  <c r="L34" s="1"/>
  <c r="A33"/>
  <c r="A32"/>
  <c r="F31"/>
  <c r="F30"/>
  <c r="L30" s="1"/>
  <c r="F29"/>
  <c r="A28"/>
  <c r="A27"/>
  <c r="F26"/>
  <c r="F25"/>
  <c r="L25" s="1"/>
  <c r="M25" s="1"/>
  <c r="F24"/>
  <c r="L24" s="1"/>
  <c r="A23"/>
  <c r="A22"/>
  <c r="F21"/>
  <c r="F20"/>
  <c r="L20" s="1"/>
  <c r="F19"/>
  <c r="L19" s="1"/>
  <c r="A18"/>
  <c r="A17"/>
  <c r="F16"/>
  <c r="L16" s="1"/>
  <c r="F15"/>
  <c r="L15" s="1"/>
  <c r="F14"/>
  <c r="A13"/>
  <c r="A12"/>
  <c r="F11"/>
  <c r="L11" s="1"/>
  <c r="F10"/>
  <c r="A9"/>
  <c r="A8"/>
  <c r="M102" l="1"/>
  <c r="M140"/>
  <c r="M88"/>
  <c r="N88" s="1"/>
  <c r="L21"/>
  <c r="M21" s="1"/>
  <c r="N21" s="1"/>
  <c r="L110"/>
  <c r="M110" s="1"/>
  <c r="N110" s="1"/>
  <c r="M70"/>
  <c r="L78"/>
  <c r="M78" s="1"/>
  <c r="N78" s="1"/>
  <c r="L66"/>
  <c r="M66" s="1"/>
  <c r="N66" s="1"/>
  <c r="L92"/>
  <c r="L96"/>
  <c r="M96" s="1"/>
  <c r="N96" s="1"/>
  <c r="N128"/>
  <c r="M11"/>
  <c r="N11" s="1"/>
  <c r="M46"/>
  <c r="N46" s="1"/>
  <c r="M54"/>
  <c r="N54" s="1"/>
  <c r="M76"/>
  <c r="M19"/>
  <c r="N19" s="1"/>
  <c r="L44"/>
  <c r="M44" s="1"/>
  <c r="N44" s="1"/>
  <c r="L72"/>
  <c r="M72" s="1"/>
  <c r="M74"/>
  <c r="M106"/>
  <c r="L118"/>
  <c r="M118" s="1"/>
  <c r="L124"/>
  <c r="M124" s="1"/>
  <c r="M15"/>
  <c r="L26"/>
  <c r="M26" s="1"/>
  <c r="N26" s="1"/>
  <c r="L40"/>
  <c r="M40" s="1"/>
  <c r="N40" s="1"/>
  <c r="M50"/>
  <c r="L64"/>
  <c r="M64" s="1"/>
  <c r="N64" s="1"/>
  <c r="L90"/>
  <c r="M90" s="1"/>
  <c r="L98"/>
  <c r="M98" s="1"/>
  <c r="N98" s="1"/>
  <c r="L114"/>
  <c r="M114" s="1"/>
  <c r="N114" s="1"/>
  <c r="N138"/>
  <c r="M62"/>
  <c r="N62" s="1"/>
  <c r="M80"/>
  <c r="M82"/>
  <c r="N82" s="1"/>
  <c r="M84"/>
  <c r="M94"/>
  <c r="M132"/>
  <c r="N132" s="1"/>
  <c r="M30"/>
  <c r="N30" s="1"/>
  <c r="M34"/>
  <c r="N34" s="1"/>
  <c r="M56"/>
  <c r="M60"/>
  <c r="N60" s="1"/>
  <c r="M68"/>
  <c r="N68" s="1"/>
  <c r="N80"/>
  <c r="N84"/>
  <c r="M86"/>
  <c r="N86" s="1"/>
  <c r="M92"/>
  <c r="N92" s="1"/>
  <c r="N102"/>
  <c r="N140"/>
  <c r="L142"/>
  <c r="M142" s="1"/>
  <c r="N142" s="1"/>
  <c r="L146"/>
  <c r="M146" s="1"/>
  <c r="N146" s="1"/>
  <c r="N36"/>
  <c r="N72"/>
  <c r="N25"/>
  <c r="N90"/>
  <c r="M16"/>
  <c r="M20"/>
  <c r="M24"/>
  <c r="N24" s="1"/>
  <c r="L31"/>
  <c r="M31" s="1"/>
  <c r="L141"/>
  <c r="M141" s="1"/>
  <c r="L10"/>
  <c r="M10" s="1"/>
  <c r="N10" s="1"/>
  <c r="L14"/>
  <c r="M14" s="1"/>
  <c r="N14" s="1"/>
  <c r="L55"/>
  <c r="M55" s="1"/>
  <c r="L61"/>
  <c r="M61" s="1"/>
  <c r="L93"/>
  <c r="M93" s="1"/>
  <c r="L117"/>
  <c r="M117" s="1"/>
  <c r="L39"/>
  <c r="M39" s="1"/>
  <c r="L85"/>
  <c r="M85" s="1"/>
  <c r="L113"/>
  <c r="M113" s="1"/>
  <c r="L121"/>
  <c r="M121" s="1"/>
  <c r="N121" s="1"/>
  <c r="L145"/>
  <c r="M145" s="1"/>
  <c r="L69"/>
  <c r="M69" s="1"/>
  <c r="L29"/>
  <c r="M29" s="1"/>
  <c r="L35"/>
  <c r="M35" s="1"/>
  <c r="L51"/>
  <c r="M51" s="1"/>
  <c r="L77"/>
  <c r="M77" s="1"/>
  <c r="L41"/>
  <c r="M41" s="1"/>
  <c r="N41" s="1"/>
  <c r="L45"/>
  <c r="M45" s="1"/>
  <c r="N45" s="1"/>
  <c r="L49"/>
  <c r="M49" s="1"/>
  <c r="N49" s="1"/>
  <c r="L65"/>
  <c r="M65" s="1"/>
  <c r="N65" s="1"/>
  <c r="L73"/>
  <c r="M73" s="1"/>
  <c r="N73" s="1"/>
  <c r="L81"/>
  <c r="M81" s="1"/>
  <c r="N81" s="1"/>
  <c r="L89"/>
  <c r="M89" s="1"/>
  <c r="N89" s="1"/>
  <c r="L97"/>
  <c r="M97" s="1"/>
  <c r="N97" s="1"/>
  <c r="L103"/>
  <c r="M103" s="1"/>
  <c r="N103" s="1"/>
  <c r="L107"/>
  <c r="M107" s="1"/>
  <c r="N107" s="1"/>
  <c r="L127"/>
  <c r="M127" s="1"/>
  <c r="N127" s="1"/>
  <c r="L131"/>
  <c r="M131" s="1"/>
  <c r="N131" s="1"/>
  <c r="L135"/>
  <c r="M135" s="1"/>
  <c r="N135" s="1"/>
  <c r="L139"/>
  <c r="M139" s="1"/>
  <c r="N139" s="1"/>
  <c r="L147"/>
  <c r="M147" s="1"/>
  <c r="N147" s="1"/>
  <c r="A7"/>
  <c r="A6"/>
  <c r="N106" l="1"/>
  <c r="N70"/>
  <c r="N15"/>
  <c r="N50"/>
  <c r="N76"/>
  <c r="N77"/>
  <c r="N94"/>
  <c r="N118"/>
  <c r="N20"/>
  <c r="P6" s="1"/>
  <c r="P150" s="1"/>
  <c r="N74"/>
  <c r="N56"/>
  <c r="A10"/>
  <c r="A11" s="1"/>
  <c r="A14" s="1"/>
  <c r="N124"/>
  <c r="N51"/>
  <c r="N113"/>
  <c r="N39"/>
  <c r="N61"/>
  <c r="N16"/>
  <c r="N93"/>
  <c r="N55"/>
  <c r="N141"/>
  <c r="N29"/>
  <c r="N145"/>
  <c r="N31"/>
  <c r="N35"/>
  <c r="N69"/>
  <c r="N85"/>
  <c r="N117"/>
  <c r="A15" l="1"/>
  <c r="A16" l="1"/>
  <c r="A19" l="1"/>
  <c r="N150"/>
  <c r="A20" l="1"/>
  <c r="A21" s="1"/>
  <c r="A24" s="1"/>
  <c r="A148"/>
  <c r="A25" l="1"/>
  <c r="A26" s="1"/>
  <c r="A29" s="1"/>
  <c r="N151"/>
  <c r="A30" l="1"/>
  <c r="A31" s="1"/>
  <c r="A34" s="1"/>
  <c r="A35" s="1"/>
  <c r="A36" s="1"/>
  <c r="A39" s="1"/>
  <c r="A40" s="1"/>
  <c r="A41" s="1"/>
  <c r="A44" s="1"/>
  <c r="A45" s="1"/>
  <c r="A46" s="1"/>
  <c r="A49" s="1"/>
  <c r="A50" s="1"/>
  <c r="A51" s="1"/>
  <c r="A54" s="1"/>
  <c r="A55" s="1"/>
  <c r="A56" s="1"/>
  <c r="A60" s="1"/>
  <c r="A61" s="1"/>
  <c r="A62" s="1"/>
  <c r="A64" s="1"/>
  <c r="A65" s="1"/>
  <c r="A66" s="1"/>
  <c r="A68" s="1"/>
  <c r="A69" s="1"/>
  <c r="A70" s="1"/>
  <c r="A72" s="1"/>
  <c r="A73" s="1"/>
  <c r="A74" s="1"/>
  <c r="A76" s="1"/>
  <c r="A77" s="1"/>
  <c r="A78" s="1"/>
  <c r="A80" s="1"/>
  <c r="A81" s="1"/>
  <c r="A82" s="1"/>
  <c r="A84" s="1"/>
  <c r="A85" s="1"/>
  <c r="A86" s="1"/>
  <c r="A88" s="1"/>
  <c r="A89" s="1"/>
  <c r="A90" s="1"/>
  <c r="A92" s="1"/>
  <c r="A93" s="1"/>
  <c r="A94" s="1"/>
  <c r="A96" s="1"/>
  <c r="A97" s="1"/>
  <c r="A98" s="1"/>
  <c r="A102" s="1"/>
  <c r="A103" s="1"/>
  <c r="A106" s="1"/>
  <c r="A107" s="1"/>
  <c r="A110" s="1"/>
  <c r="A113" s="1"/>
  <c r="A114" s="1"/>
  <c r="A117" s="1"/>
  <c r="A118" s="1"/>
  <c r="A121" s="1"/>
  <c r="A124" s="1"/>
  <c r="A127" s="1"/>
  <c r="A128" s="1"/>
  <c r="A131" s="1"/>
  <c r="A132" s="1"/>
  <c r="A135" s="1"/>
  <c r="A138" s="1"/>
  <c r="A139" s="1"/>
  <c r="A140" s="1"/>
  <c r="A141" s="1"/>
  <c r="A142" s="1"/>
  <c r="A145" s="1"/>
  <c r="A146" s="1"/>
  <c r="A147" s="1"/>
  <c r="N152"/>
  <c r="P151" l="1"/>
  <c r="P152" s="1"/>
</calcChain>
</file>

<file path=xl/sharedStrings.xml><?xml version="1.0" encoding="utf-8"?>
<sst xmlns="http://schemas.openxmlformats.org/spreadsheetml/2006/main" count="248" uniqueCount="65">
  <si>
    <t>DESCRIPTION</t>
  </si>
  <si>
    <t>SUB TOTAL</t>
  </si>
  <si>
    <t>DATE</t>
  </si>
  <si>
    <t>SR #</t>
  </si>
  <si>
    <t>QUANTITY</t>
  </si>
  <si>
    <t>WASTAGE
(10%)</t>
  </si>
  <si>
    <t>QTY WITH
WASTAGE</t>
  </si>
  <si>
    <t>UNIT OF
MEASURMENT</t>
  </si>
  <si>
    <t>TOTAL TRADE
COST</t>
  </si>
  <si>
    <t>TOTAL BID</t>
  </si>
  <si>
    <t>Notes</t>
  </si>
  <si>
    <t>OVERHEAD &amp; PROFIT (25%)</t>
  </si>
  <si>
    <t>CSI SECT</t>
  </si>
  <si>
    <t>PROJECT:</t>
  </si>
  <si>
    <t>ADDRESS:</t>
  </si>
  <si>
    <t xml:space="preserve">This estimate is based on real market prices that are regularly updated by our team persons through market surveys and online resoures. </t>
  </si>
  <si>
    <t>LF</t>
  </si>
  <si>
    <t>EA</t>
  </si>
  <si>
    <t>Labor/Hour</t>
  </si>
  <si>
    <t>UNIT HOURS</t>
  </si>
  <si>
    <t>COST/HR</t>
  </si>
  <si>
    <t>MANHOURS</t>
  </si>
  <si>
    <t>TOTAL COST</t>
  </si>
  <si>
    <t>REMARKS</t>
  </si>
  <si>
    <t>MATERIAL TOTAL</t>
  </si>
  <si>
    <t>MATERIAL COST/UNIT</t>
  </si>
  <si>
    <t>LABOR TOTAL</t>
  </si>
  <si>
    <t>SF</t>
  </si>
  <si>
    <t/>
  </si>
  <si>
    <t>DIV.09</t>
  </si>
  <si>
    <t>FINISHES</t>
  </si>
  <si>
    <t>PAINT ON WALL</t>
  </si>
  <si>
    <t>Common Areas Paint</t>
  </si>
  <si>
    <t>Paint On Gypsum Wall ,Back Of House Area (Laundry0 (Finish: Egg- Shell), Primer: Promar 200 Zero Primer, 2 Finish Coats: Promar 200 Zero Primer Vco Egg Shell</t>
  </si>
  <si>
    <t>Paint On Corridor, Closet Walls In Public Space (Finish: Satin), Primer: Promar 200 Zero Primer, 2 Finish Coats: Super Paint Interior Latex, Satin. A87 Series, No Substitutions</t>
  </si>
  <si>
    <t>Unit Serenade 1 Bedroom Type B</t>
  </si>
  <si>
    <t>Paint On Unit Bath Walls (Finish: Low Sheen), Primer: Promar 200 Zero Primer, 2 Finish Coats: Proindustrial Waterbased Alkyd Urethane, B53 Series, Low Sheen</t>
  </si>
  <si>
    <t>Paint On Unit Walls (Finish: Satin), Primer: Promar 200 Zero Primer, 2 Finish Coats: Superpaint Interior Latex, Satin. A87 Series, No Substitutions</t>
  </si>
  <si>
    <t>Paint On Accent Wall</t>
  </si>
  <si>
    <t>Unit Al 1 Bedroom Type B</t>
  </si>
  <si>
    <t>Unit Reflected 1 Bedroom Type B</t>
  </si>
  <si>
    <t>Unit Serenade 1 Bedroom Type C</t>
  </si>
  <si>
    <t>Unit Al 1 Bedroom Type C</t>
  </si>
  <si>
    <t>Unit Reflected 1 Bedroom Type C</t>
  </si>
  <si>
    <t>Unit Serenade Studio Type A</t>
  </si>
  <si>
    <t>Unit Al Studio Type A</t>
  </si>
  <si>
    <t>Unit Reflected Studio Type A</t>
  </si>
  <si>
    <t>MISCELLANEOUS PAINT FINISHES</t>
  </si>
  <si>
    <t>Paint On Door Trims: Primer: Proindustrial Pro-Cryl Universal Primer ,2 Finish Coats: Roindustrial Waterbased Alkyd Urethane, B53 Series, Semi-Gloss</t>
  </si>
  <si>
    <t>Paint On Doors: Primer: Proindustrial Pro-Cryl Universal Primer ,2 Finish Coats: Roindustrial Waterbased Alkyd Urethane, B53 Series, Semi-Gloss</t>
  </si>
  <si>
    <t>Paint On Wood Base (Base 2): Primer: Promar 200 Zero Primer, 2 Finish Coats: Solo 100% Acrylic Latex,  Semi-Gloss Or Proindustrial Wb Alkyd Urethane Enamel, B53 Series, Semi-Gloss</t>
  </si>
  <si>
    <t>CEILING PAINT</t>
  </si>
  <si>
    <t>Paint On Gypsum Wall Board Ceiling: Manufacturer: Sherwin Williams, Primer: Promar 200 Zero Voc, Flat, Finish Coat: Promar 200 Zero Voc, Flat</t>
  </si>
  <si>
    <t>Paint On Gypsum Wall Board Ceiling Soffit: Manufacturer: Sherwin Williams, Primer: Promar 200 Zero Voc, Flat, Finish Coat: Promar 200 Zero Voc, Flat</t>
  </si>
  <si>
    <t>Unit Serenade 1 Bedroom Type E</t>
  </si>
  <si>
    <t>Common Areas Ceiling</t>
  </si>
  <si>
    <t>Paint On Corridor Gypsum Wall Board Ceiling: Manufacturer: Sherwin Williams, Primer: Promar 200 Zero Voc, Flat, Finish Coat: Promar 200 Zero Voc, Flat</t>
  </si>
  <si>
    <t>Paint On Dinning And Private Dinning Gypsum Wall Board Ceiling: Manufacturer: Sherwin Williams, Primer: Promar 200 Zero Voc, Flat, Finish Coat: Promar 200 Zero Voc, Flat</t>
  </si>
  <si>
    <t>Paint On Toilet And Laundry Gypsum Wall Board Ceiling: Manufacturer: Sherwin Williams, Primer: Promar 200 Zero Voc, Flat, Finish Coat: Promar 200 Zero Voc, Flat</t>
  </si>
  <si>
    <t>Paint On Vestibule And Beauty Gypsum Wall Board Ceiling: Manufacturer: Sherwin Williams, Primer: Promar 200 Zero Voc, Flat, Finish Coat: Promar 200 Zero Voc, Flat</t>
  </si>
  <si>
    <t>Paint On Crown Moldings: Manufacturer: Sherwin Williams, Color: Tbd</t>
  </si>
  <si>
    <t>MISCELLANEOUS PAINT</t>
  </si>
  <si>
    <t>P-1 Paint On Trims: General Trim Paint: Manufacturer: Sherwin Williams, Color: Sw7566 Westhinghlan D White</t>
  </si>
  <si>
    <t>Paint On Chair Rail And Lean Rail: General Trim Paint: Manufacturer: Sherwin Williams, Color: Sw7566 Westhinghlan D White</t>
  </si>
  <si>
    <t>Stain/Paint On Kitchen Cabinetry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</si>
</sst>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.0_);_(&quot;$&quot;* \(#,##0.0\);_(&quot;$&quot;* &quot;-&quot;??_);_(@_)"/>
    <numFmt numFmtId="166" formatCode="0.000"/>
    <numFmt numFmtId="167" formatCode="_(&quot;$&quot;* #,##0_);_(&quot;$&quot;* \(#,##0\);_(&quot;$&quot;* &quot;-&quot;??_);_(@_)"/>
  </numFmts>
  <fonts count="36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Segoe UI"/>
      <family val="2"/>
    </font>
    <font>
      <b/>
      <sz val="14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3" fontId="2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21" fillId="0" borderId="0"/>
    <xf numFmtId="0" fontId="3" fillId="0" borderId="0"/>
    <xf numFmtId="0" fontId="22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99">
    <xf numFmtId="0" fontId="0" fillId="0" borderId="0" xfId="0"/>
    <xf numFmtId="0" fontId="23" fillId="0" borderId="10" xfId="0" applyFont="1" applyFill="1" applyBorder="1" applyAlignment="1">
      <alignment vertical="top"/>
    </xf>
    <xf numFmtId="164" fontId="23" fillId="0" borderId="10" xfId="0" applyNumberFormat="1" applyFont="1" applyFill="1" applyBorder="1" applyAlignment="1" applyProtection="1">
      <alignment horizontal="center" vertical="top"/>
    </xf>
    <xf numFmtId="0" fontId="23" fillId="0" borderId="10" xfId="0" applyFont="1" applyFill="1" applyBorder="1" applyAlignment="1">
      <alignment horizontal="center" vertical="top"/>
    </xf>
    <xf numFmtId="9" fontId="24" fillId="0" borderId="10" xfId="0" applyNumberFormat="1" applyFont="1" applyFill="1" applyBorder="1" applyAlignment="1">
      <alignment horizontal="center" vertical="top"/>
    </xf>
    <xf numFmtId="0" fontId="26" fillId="0" borderId="0" xfId="0" applyFont="1"/>
    <xf numFmtId="0" fontId="0" fillId="0" borderId="10" xfId="0" applyBorder="1" applyAlignment="1">
      <alignment horizontal="centerContinuous" vertical="center"/>
    </xf>
    <xf numFmtId="0" fontId="29" fillId="0" borderId="0" xfId="0" applyFont="1" applyBorder="1"/>
    <xf numFmtId="165" fontId="29" fillId="0" borderId="0" xfId="0" applyNumberFormat="1" applyFont="1" applyBorder="1" applyAlignment="1">
      <alignment vertical="center"/>
    </xf>
    <xf numFmtId="0" fontId="24" fillId="0" borderId="14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centerContinuous" vertical="center"/>
    </xf>
    <xf numFmtId="0" fontId="27" fillId="0" borderId="17" xfId="0" applyFont="1" applyFill="1" applyBorder="1" applyAlignment="1">
      <alignment horizontal="left" vertical="top"/>
    </xf>
    <xf numFmtId="0" fontId="28" fillId="0" borderId="0" xfId="0" applyFont="1" applyAlignment="1"/>
    <xf numFmtId="14" fontId="28" fillId="0" borderId="0" xfId="0" applyNumberFormat="1" applyFont="1" applyAlignment="1">
      <alignment horizontal="left"/>
    </xf>
    <xf numFmtId="0" fontId="0" fillId="0" borderId="18" xfId="0" applyBorder="1" applyAlignment="1">
      <alignment horizontal="centerContinuous" vertical="center"/>
    </xf>
    <xf numFmtId="0" fontId="29" fillId="0" borderId="21" xfId="0" applyFont="1" applyBorder="1"/>
    <xf numFmtId="0" fontId="29" fillId="0" borderId="21" xfId="0" applyFont="1" applyBorder="1" applyAlignment="1">
      <alignment vertical="center"/>
    </xf>
    <xf numFmtId="9" fontId="29" fillId="0" borderId="21" xfId="0" applyNumberFormat="1" applyFont="1" applyBorder="1" applyAlignment="1">
      <alignment vertical="center"/>
    </xf>
    <xf numFmtId="1" fontId="29" fillId="0" borderId="21" xfId="0" applyNumberFormat="1" applyFont="1" applyBorder="1" applyAlignment="1">
      <alignment vertical="center"/>
    </xf>
    <xf numFmtId="0" fontId="29" fillId="0" borderId="21" xfId="0" applyFont="1" applyBorder="1" applyAlignment="1">
      <alignment horizontal="center" vertical="center"/>
    </xf>
    <xf numFmtId="165" fontId="29" fillId="0" borderId="21" xfId="0" applyNumberFormat="1" applyFont="1" applyBorder="1" applyAlignment="1">
      <alignment vertical="center"/>
    </xf>
    <xf numFmtId="1" fontId="23" fillId="0" borderId="20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center"/>
    </xf>
    <xf numFmtId="41" fontId="29" fillId="0" borderId="0" xfId="0" applyNumberFormat="1" applyFont="1" applyFill="1" applyBorder="1" applyAlignment="1">
      <alignment horizontal="right" vertical="center"/>
    </xf>
    <xf numFmtId="1" fontId="29" fillId="0" borderId="12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center"/>
    </xf>
    <xf numFmtId="9" fontId="29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29" fillId="0" borderId="0" xfId="0" applyFont="1" applyFill="1" applyBorder="1" applyAlignment="1">
      <alignment horizontal="justify" vertical="center" wrapText="1"/>
    </xf>
    <xf numFmtId="0" fontId="26" fillId="0" borderId="21" xfId="0" applyFont="1" applyBorder="1" applyAlignment="1">
      <alignment wrapText="1"/>
    </xf>
    <xf numFmtId="0" fontId="23" fillId="0" borderId="10" xfId="0" applyFont="1" applyFill="1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4" fontId="26" fillId="0" borderId="0" xfId="91" applyFont="1" applyFill="1" applyBorder="1" applyAlignment="1">
      <alignment horizontal="center" vertical="center" wrapText="1"/>
    </xf>
    <xf numFmtId="0" fontId="31" fillId="0" borderId="0" xfId="0" applyFont="1"/>
    <xf numFmtId="0" fontId="26" fillId="24" borderId="22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24" xfId="0" applyFont="1" applyFill="1" applyBorder="1" applyAlignment="1">
      <alignment horizontal="center" vertical="center"/>
    </xf>
    <xf numFmtId="0" fontId="26" fillId="24" borderId="0" xfId="0" applyFont="1" applyFill="1"/>
    <xf numFmtId="0" fontId="0" fillId="24" borderId="0" xfId="0" applyFill="1"/>
    <xf numFmtId="0" fontId="26" fillId="24" borderId="13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vertical="center" wrapText="1"/>
    </xf>
    <xf numFmtId="0" fontId="29" fillId="24" borderId="11" xfId="0" applyFont="1" applyFill="1" applyBorder="1"/>
    <xf numFmtId="0" fontId="33" fillId="25" borderId="2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44" fontId="28" fillId="0" borderId="0" xfId="91" applyFont="1" applyAlignment="1"/>
    <xf numFmtId="44" fontId="28" fillId="0" borderId="0" xfId="91" applyFont="1" applyAlignment="1">
      <alignment horizontal="left"/>
    </xf>
    <xf numFmtId="44" fontId="26" fillId="26" borderId="24" xfId="91" applyFont="1" applyFill="1" applyBorder="1" applyAlignment="1">
      <alignment horizontal="center" vertical="center" wrapText="1"/>
    </xf>
    <xf numFmtId="44" fontId="29" fillId="24" borderId="11" xfId="91" applyFont="1" applyFill="1" applyBorder="1"/>
    <xf numFmtId="44" fontId="29" fillId="0" borderId="0" xfId="91" applyFont="1" applyFill="1" applyBorder="1" applyAlignment="1">
      <alignment horizontal="center" vertical="center"/>
    </xf>
    <xf numFmtId="44" fontId="29" fillId="0" borderId="21" xfId="91" applyFont="1" applyBorder="1" applyAlignment="1">
      <alignment horizontal="center" vertical="center"/>
    </xf>
    <xf numFmtId="44" fontId="23" fillId="0" borderId="10" xfId="91" applyFont="1" applyFill="1" applyBorder="1" applyAlignment="1">
      <alignment horizontal="center" vertical="top"/>
    </xf>
    <xf numFmtId="44" fontId="0" fillId="0" borderId="10" xfId="91" applyFont="1" applyBorder="1" applyAlignment="1">
      <alignment horizontal="centerContinuous" vertical="center"/>
    </xf>
    <xf numFmtId="44" fontId="0" fillId="0" borderId="18" xfId="91" applyFont="1" applyBorder="1" applyAlignment="1">
      <alignment horizontal="centerContinuous" vertical="center"/>
    </xf>
    <xf numFmtId="44" fontId="0" fillId="0" borderId="0" xfId="91" applyFont="1"/>
    <xf numFmtId="44" fontId="26" fillId="24" borderId="24" xfId="91" applyFont="1" applyFill="1" applyBorder="1" applyAlignment="1">
      <alignment horizontal="center" vertical="center" wrapText="1"/>
    </xf>
    <xf numFmtId="9" fontId="24" fillId="0" borderId="10" xfId="92" applyFont="1" applyFill="1" applyBorder="1" applyAlignment="1">
      <alignment horizontal="center" vertical="top"/>
    </xf>
    <xf numFmtId="9" fontId="29" fillId="0" borderId="0" xfId="92" applyFont="1" applyFill="1" applyBorder="1" applyAlignment="1">
      <alignment horizontal="center" vertical="center" wrapText="1"/>
    </xf>
    <xf numFmtId="44" fontId="34" fillId="28" borderId="26" xfId="91" applyFont="1" applyFill="1" applyBorder="1" applyAlignment="1">
      <alignment vertical="center"/>
    </xf>
    <xf numFmtId="44" fontId="29" fillId="0" borderId="21" xfId="91" applyFont="1" applyBorder="1" applyAlignment="1">
      <alignment vertical="center"/>
    </xf>
    <xf numFmtId="44" fontId="23" fillId="0" borderId="10" xfId="91" applyFont="1" applyFill="1" applyBorder="1" applyAlignment="1">
      <alignment vertical="top"/>
    </xf>
    <xf numFmtId="166" fontId="29" fillId="0" borderId="0" xfId="0" applyNumberFormat="1" applyFont="1" applyFill="1" applyBorder="1" applyAlignment="1">
      <alignment horizontal="center" vertical="center" wrapText="1"/>
    </xf>
    <xf numFmtId="167" fontId="28" fillId="0" borderId="0" xfId="91" applyNumberFormat="1" applyFont="1" applyAlignment="1"/>
    <xf numFmtId="167" fontId="28" fillId="0" borderId="0" xfId="91" applyNumberFormat="1" applyFont="1" applyAlignment="1">
      <alignment horizontal="left"/>
    </xf>
    <xf numFmtId="167" fontId="26" fillId="24" borderId="24" xfId="91" applyNumberFormat="1" applyFont="1" applyFill="1" applyBorder="1" applyAlignment="1">
      <alignment horizontal="center" vertical="center" wrapText="1"/>
    </xf>
    <xf numFmtId="167" fontId="29" fillId="24" borderId="11" xfId="91" applyNumberFormat="1" applyFont="1" applyFill="1" applyBorder="1"/>
    <xf numFmtId="167" fontId="29" fillId="0" borderId="0" xfId="91" applyNumberFormat="1" applyFont="1" applyFill="1" applyBorder="1" applyAlignment="1">
      <alignment horizontal="center" vertical="center"/>
    </xf>
    <xf numFmtId="167" fontId="29" fillId="0" borderId="0" xfId="91" applyNumberFormat="1" applyFont="1" applyFill="1" applyBorder="1" applyAlignment="1">
      <alignment horizontal="center" vertical="center" wrapText="1"/>
    </xf>
    <xf numFmtId="167" fontId="29" fillId="0" borderId="21" xfId="91" applyNumberFormat="1" applyFont="1" applyBorder="1" applyAlignment="1">
      <alignment horizontal="center" vertical="center"/>
    </xf>
    <xf numFmtId="167" fontId="23" fillId="0" borderId="10" xfId="91" applyNumberFormat="1" applyFont="1" applyFill="1" applyBorder="1" applyAlignment="1">
      <alignment horizontal="center" vertical="top"/>
    </xf>
    <xf numFmtId="167" fontId="0" fillId="0" borderId="10" xfId="91" applyNumberFormat="1" applyFont="1" applyBorder="1" applyAlignment="1">
      <alignment horizontal="centerContinuous" vertical="center"/>
    </xf>
    <xf numFmtId="167" fontId="0" fillId="0" borderId="18" xfId="91" applyNumberFormat="1" applyFont="1" applyBorder="1" applyAlignment="1">
      <alignment horizontal="centerContinuous" vertical="center"/>
    </xf>
    <xf numFmtId="167" fontId="0" fillId="0" borderId="0" xfId="91" applyNumberFormat="1" applyFont="1"/>
    <xf numFmtId="167" fontId="34" fillId="28" borderId="27" xfId="91" applyNumberFormat="1" applyFont="1" applyFill="1" applyBorder="1" applyAlignment="1">
      <alignment vertical="center"/>
    </xf>
    <xf numFmtId="167" fontId="26" fillId="0" borderId="0" xfId="91" applyNumberFormat="1" applyFont="1" applyFill="1" applyBorder="1" applyAlignment="1">
      <alignment horizontal="center" vertical="center" wrapText="1"/>
    </xf>
    <xf numFmtId="167" fontId="29" fillId="0" borderId="21" xfId="91" applyNumberFormat="1" applyFont="1" applyBorder="1" applyAlignment="1">
      <alignment vertical="center"/>
    </xf>
    <xf numFmtId="167" fontId="24" fillId="0" borderId="10" xfId="91" applyNumberFormat="1" applyFont="1" applyFill="1" applyBorder="1" applyAlignment="1">
      <alignment vertical="top"/>
    </xf>
    <xf numFmtId="167" fontId="26" fillId="27" borderId="24" xfId="91" applyNumberFormat="1" applyFont="1" applyFill="1" applyBorder="1" applyAlignment="1">
      <alignment horizontal="center" vertical="center" wrapText="1"/>
    </xf>
    <xf numFmtId="167" fontId="34" fillId="28" borderId="28" xfId="91" applyNumberFormat="1" applyFont="1" applyFill="1" applyBorder="1" applyAlignment="1">
      <alignment vertical="center"/>
    </xf>
    <xf numFmtId="167" fontId="26" fillId="25" borderId="22" xfId="91" applyNumberFormat="1" applyFont="1" applyFill="1" applyBorder="1" applyAlignment="1">
      <alignment horizontal="center" vertical="center" wrapText="1"/>
    </xf>
    <xf numFmtId="167" fontId="26" fillId="24" borderId="13" xfId="91" applyNumberFormat="1" applyFont="1" applyFill="1" applyBorder="1"/>
    <xf numFmtId="167" fontId="29" fillId="0" borderId="12" xfId="91" applyNumberFormat="1" applyFont="1" applyBorder="1"/>
    <xf numFmtId="167" fontId="26" fillId="0" borderId="12" xfId="91" applyNumberFormat="1" applyFont="1" applyFill="1" applyBorder="1" applyAlignment="1">
      <alignment horizontal="center" vertical="center" wrapText="1"/>
    </xf>
    <xf numFmtId="167" fontId="29" fillId="0" borderId="20" xfId="91" applyNumberFormat="1" applyFont="1" applyBorder="1"/>
    <xf numFmtId="167" fontId="24" fillId="0" borderId="15" xfId="91" applyNumberFormat="1" applyFont="1" applyFill="1" applyBorder="1" applyAlignment="1">
      <alignment vertical="top"/>
    </xf>
    <xf numFmtId="167" fontId="0" fillId="0" borderId="16" xfId="91" applyNumberFormat="1" applyFont="1" applyBorder="1" applyAlignment="1">
      <alignment horizontal="centerContinuous" vertical="center"/>
    </xf>
    <xf numFmtId="167" fontId="0" fillId="0" borderId="19" xfId="91" applyNumberFormat="1" applyFont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44" fontId="29" fillId="0" borderId="0" xfId="91" applyFont="1" applyFill="1" applyBorder="1" applyAlignment="1">
      <alignment horizontal="center" vertical="center" wrapText="1"/>
    </xf>
    <xf numFmtId="9" fontId="29" fillId="0" borderId="0" xfId="92" applyFont="1" applyFill="1" applyBorder="1" applyAlignment="1">
      <alignment horizontal="center" vertical="center" wrapText="1"/>
    </xf>
    <xf numFmtId="44" fontId="29" fillId="0" borderId="0" xfId="91" applyFont="1" applyFill="1" applyBorder="1" applyAlignment="1">
      <alignment horizontal="center" vertical="center" wrapText="1"/>
    </xf>
    <xf numFmtId="0" fontId="35" fillId="27" borderId="25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5" fillId="0" borderId="18" xfId="0" applyFont="1" applyBorder="1" applyAlignment="1">
      <alignment horizontal="center"/>
    </xf>
  </cellXfs>
  <cellStyles count="9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55"/>
    <cellStyle name="Comma 2 2" xfId="90"/>
    <cellStyle name="Currency" xfId="91" builtinId="4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89"/>
    <cellStyle name="Normal 2 2" xfId="74"/>
    <cellStyle name="Normal 2 3" xfId="75"/>
    <cellStyle name="Normal 3" xfId="76"/>
    <cellStyle name="Normal 4" xfId="88"/>
    <cellStyle name="Normal 6" xfId="77"/>
    <cellStyle name="Note 2" xfId="78"/>
    <cellStyle name="Note 3" xfId="79"/>
    <cellStyle name="Output 2" xfId="80"/>
    <cellStyle name="Output 3" xfId="81"/>
    <cellStyle name="Percent" xfId="92" builtinId="5"/>
    <cellStyle name="Title 2" xfId="82"/>
    <cellStyle name="Title 3" xfId="83"/>
    <cellStyle name="Total 2" xfId="84"/>
    <cellStyle name="Total 3" xfId="85"/>
    <cellStyle name="Warning Text 2" xfId="86"/>
    <cellStyle name="Warning Text 3" xfId="87"/>
  </cellStyles>
  <dxfs count="0"/>
  <tableStyles count="0" defaultTableStyle="TableStyleMedium9" defaultPivotStyle="PivotStyleLight16"/>
  <colors>
    <mruColors>
      <color rgb="FFFFFFFF"/>
      <color rgb="FF6DD9FF"/>
      <color rgb="FF2DC8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axId val="115673344"/>
        <c:axId val="115675136"/>
      </c:barChart>
      <c:catAx>
        <c:axId val="1156733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5675136"/>
        <c:crosses val="autoZero"/>
        <c:auto val="1"/>
        <c:lblAlgn val="ctr"/>
        <c:lblOffset val="100"/>
      </c:catAx>
      <c:valAx>
        <c:axId val="1156751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567334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111331</xdr:colOff>
      <xdr:row>0</xdr:row>
      <xdr:rowOff>160811</xdr:rowOff>
    </xdr:from>
    <xdr:to>
      <xdr:col>2</xdr:col>
      <xdr:colOff>2733798</xdr:colOff>
      <xdr:row>3</xdr:row>
      <xdr:rowOff>235031</xdr:rowOff>
    </xdr:to>
    <xdr:pic>
      <xdr:nvPicPr>
        <xdr:cNvPr id="3" name="Picture 2" descr="Focus 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805" y="160811"/>
          <a:ext cx="3661558" cy="7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Q154"/>
  <sheetViews>
    <sheetView tabSelected="1" view="pageBreakPreview" zoomScale="77" zoomScaleSheetLayoutView="77" workbookViewId="0">
      <pane ySplit="5" topLeftCell="A6" activePane="bottomLeft" state="frozen"/>
      <selection pane="bottomLeft" activeCell="P7" sqref="P7"/>
    </sheetView>
  </sheetViews>
  <sheetFormatPr defaultRowHeight="15"/>
  <cols>
    <col min="1" max="1" width="4.44140625" customWidth="1"/>
    <col min="2" max="2" width="12.109375" customWidth="1"/>
    <col min="3" max="3" width="37.33203125" style="27" customWidth="1"/>
    <col min="4" max="4" width="8.33203125" customWidth="1"/>
    <col min="5" max="5" width="8.5546875" customWidth="1"/>
    <col min="6" max="6" width="9.33203125" customWidth="1"/>
    <col min="7" max="7" width="10.77734375" customWidth="1"/>
    <col min="8" max="8" width="10.77734375" style="56" customWidth="1"/>
    <col min="9" max="10" width="10.77734375" customWidth="1"/>
    <col min="11" max="11" width="10.77734375" style="74" customWidth="1"/>
    <col min="12" max="12" width="9.21875" bestFit="1" customWidth="1"/>
    <col min="13" max="13" width="10.5546875" style="56" customWidth="1"/>
    <col min="14" max="15" width="10.5546875" style="74" customWidth="1"/>
    <col min="16" max="16" width="11" style="74" customWidth="1"/>
  </cols>
  <sheetData>
    <row r="1" spans="1:17" ht="18.75">
      <c r="A1" s="97"/>
      <c r="B1" s="97"/>
      <c r="C1" s="97"/>
      <c r="F1" s="34" t="s">
        <v>13</v>
      </c>
      <c r="G1" s="12"/>
      <c r="H1" s="47"/>
      <c r="I1" s="12"/>
      <c r="J1" s="12"/>
      <c r="K1" s="64"/>
    </row>
    <row r="2" spans="1:17" ht="18.75" customHeight="1">
      <c r="A2" s="97"/>
      <c r="B2" s="97"/>
      <c r="C2" s="97"/>
      <c r="F2" s="95" t="s">
        <v>14</v>
      </c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7" ht="18.75" customHeight="1">
      <c r="A3" s="97"/>
      <c r="B3" s="97"/>
      <c r="C3" s="97"/>
      <c r="F3" s="95"/>
      <c r="G3" s="96"/>
      <c r="H3" s="96"/>
      <c r="I3" s="96"/>
      <c r="J3" s="96"/>
      <c r="K3" s="96"/>
      <c r="L3" s="96"/>
      <c r="M3" s="96"/>
      <c r="N3" s="96"/>
      <c r="O3" s="96"/>
      <c r="P3" s="96"/>
      <c r="Q3" s="12"/>
    </row>
    <row r="4" spans="1:17" ht="18.75">
      <c r="A4" s="98"/>
      <c r="B4" s="98"/>
      <c r="C4" s="98"/>
      <c r="F4" s="34" t="s">
        <v>2</v>
      </c>
      <c r="G4" s="13"/>
      <c r="H4" s="48"/>
      <c r="I4" s="13"/>
      <c r="J4" s="13"/>
      <c r="K4" s="65"/>
    </row>
    <row r="5" spans="1:17" s="40" customFormat="1" ht="45.75" thickBot="1">
      <c r="A5" s="35" t="s">
        <v>3</v>
      </c>
      <c r="B5" s="36" t="s">
        <v>12</v>
      </c>
      <c r="C5" s="37" t="s">
        <v>0</v>
      </c>
      <c r="D5" s="38" t="s">
        <v>4</v>
      </c>
      <c r="E5" s="37" t="s">
        <v>5</v>
      </c>
      <c r="F5" s="37" t="s">
        <v>6</v>
      </c>
      <c r="G5" s="37" t="s">
        <v>7</v>
      </c>
      <c r="H5" s="57" t="s">
        <v>25</v>
      </c>
      <c r="I5" s="49" t="s">
        <v>24</v>
      </c>
      <c r="J5" s="37" t="s">
        <v>19</v>
      </c>
      <c r="K5" s="66" t="s">
        <v>20</v>
      </c>
      <c r="L5" s="37" t="s">
        <v>21</v>
      </c>
      <c r="M5" s="49" t="s">
        <v>26</v>
      </c>
      <c r="N5" s="79" t="s">
        <v>22</v>
      </c>
      <c r="O5" s="66" t="s">
        <v>23</v>
      </c>
      <c r="P5" s="81" t="s">
        <v>8</v>
      </c>
      <c r="Q5" s="39"/>
    </row>
    <row r="6" spans="1:17" s="40" customFormat="1" ht="16.5" thickBot="1">
      <c r="A6" s="41" t="str">
        <f>IF(F6&lt;&gt;"",1+MAX(#REF!),"")</f>
        <v/>
      </c>
      <c r="B6" s="42" t="s">
        <v>29</v>
      </c>
      <c r="C6" s="43" t="s">
        <v>30</v>
      </c>
      <c r="D6" s="44"/>
      <c r="E6" s="44"/>
      <c r="F6" s="44"/>
      <c r="G6" s="44"/>
      <c r="H6" s="50"/>
      <c r="I6" s="44"/>
      <c r="J6" s="44"/>
      <c r="K6" s="67"/>
      <c r="L6" s="44"/>
      <c r="M6" s="50"/>
      <c r="N6" s="67"/>
      <c r="O6" s="67"/>
      <c r="P6" s="82">
        <f>SUM(N8:N147)</f>
        <v>312165.46044</v>
      </c>
    </row>
    <row r="7" spans="1:17" ht="15" customHeight="1">
      <c r="A7" s="24" t="str">
        <f>IF(F7&lt;&gt;"",1+MAX($A$6:A6),"")</f>
        <v/>
      </c>
      <c r="B7" s="7"/>
      <c r="C7" s="28"/>
      <c r="D7" s="23"/>
      <c r="E7" s="26"/>
      <c r="F7" s="23"/>
      <c r="G7" s="22"/>
      <c r="H7" s="51"/>
      <c r="I7" s="22"/>
      <c r="J7" s="22"/>
      <c r="K7" s="68"/>
      <c r="L7" s="8"/>
      <c r="M7" s="60" t="s">
        <v>18</v>
      </c>
      <c r="N7" s="80"/>
      <c r="O7" s="75">
        <v>48</v>
      </c>
      <c r="P7" s="83"/>
    </row>
    <row r="8" spans="1:17" ht="18.75">
      <c r="A8" s="24" t="str">
        <f>IF(F8&lt;&gt;"",1+MAX($A$6:A7),"")</f>
        <v/>
      </c>
      <c r="B8" s="7"/>
      <c r="C8" s="94" t="s">
        <v>31</v>
      </c>
      <c r="D8" s="23"/>
      <c r="E8" s="26"/>
      <c r="F8" s="23"/>
      <c r="G8" s="22"/>
      <c r="H8" s="51"/>
      <c r="I8" s="22"/>
      <c r="J8" s="22"/>
      <c r="K8" s="68"/>
      <c r="L8" s="22"/>
      <c r="M8" s="33"/>
      <c r="N8" s="76"/>
      <c r="O8" s="76"/>
      <c r="P8" s="83"/>
    </row>
    <row r="9" spans="1:17" ht="15.75">
      <c r="A9" s="24" t="str">
        <f>IF(F9&lt;&gt;"",1+MAX($A$6:A8),"")</f>
        <v/>
      </c>
      <c r="B9" s="7"/>
      <c r="C9" s="45" t="s">
        <v>32</v>
      </c>
      <c r="D9" s="23"/>
      <c r="E9" s="26"/>
      <c r="F9" s="23"/>
      <c r="G9" s="22"/>
      <c r="H9" s="51"/>
      <c r="I9" s="22"/>
      <c r="J9" s="22"/>
      <c r="K9" s="68"/>
      <c r="L9" s="22"/>
      <c r="M9" s="33"/>
      <c r="N9" s="76"/>
      <c r="O9" s="76"/>
      <c r="P9" s="83"/>
    </row>
    <row r="10" spans="1:17" ht="60">
      <c r="A10" s="24">
        <f>IF(F10&lt;&gt;"",1+MAX($A$6:A9),"")</f>
        <v>1</v>
      </c>
      <c r="B10" s="25"/>
      <c r="C10" s="46" t="s">
        <v>33</v>
      </c>
      <c r="D10" s="22">
        <v>370</v>
      </c>
      <c r="E10" s="92">
        <v>0.1</v>
      </c>
      <c r="F10" s="89">
        <f>(1+E10)*D10</f>
        <v>407.00000000000006</v>
      </c>
      <c r="G10" s="89" t="s">
        <v>27</v>
      </c>
      <c r="H10" s="93">
        <v>0.76</v>
      </c>
      <c r="I10" s="93">
        <f t="shared" ref="I10:I11" si="0">F10*H10</f>
        <v>309.32000000000005</v>
      </c>
      <c r="J10" s="63">
        <v>2.1299999999999999E-2</v>
      </c>
      <c r="K10" s="69">
        <f>$O$7</f>
        <v>48</v>
      </c>
      <c r="L10" s="90">
        <f t="shared" ref="L10:L11" si="1">J10*F10</f>
        <v>8.6691000000000003</v>
      </c>
      <c r="M10" s="51">
        <f t="shared" ref="M10:M11" si="2">L10*K10</f>
        <v>416.11680000000001</v>
      </c>
      <c r="N10" s="76">
        <f t="shared" ref="N10:N11" si="3">M10+I10</f>
        <v>725.43680000000006</v>
      </c>
      <c r="O10" s="76"/>
      <c r="P10" s="84"/>
      <c r="Q10" s="5"/>
    </row>
    <row r="11" spans="1:17" ht="60">
      <c r="A11" s="24">
        <f>IF(F11&lt;&gt;"",1+MAX($A$6:A10),"")</f>
        <v>2</v>
      </c>
      <c r="B11" s="25"/>
      <c r="C11" s="46" t="s">
        <v>34</v>
      </c>
      <c r="D11" s="22">
        <v>1910</v>
      </c>
      <c r="E11" s="92">
        <v>0.1</v>
      </c>
      <c r="F11" s="89">
        <f>(1+E11)*D11</f>
        <v>2101</v>
      </c>
      <c r="G11" s="89" t="s">
        <v>27</v>
      </c>
      <c r="H11" s="93">
        <v>0.76</v>
      </c>
      <c r="I11" s="93">
        <f t="shared" si="0"/>
        <v>1596.76</v>
      </c>
      <c r="J11" s="63">
        <v>2.1299999999999999E-2</v>
      </c>
      <c r="K11" s="69">
        <f>$O$7</f>
        <v>48</v>
      </c>
      <c r="L11" s="90">
        <f t="shared" si="1"/>
        <v>44.751300000000001</v>
      </c>
      <c r="M11" s="51">
        <f t="shared" si="2"/>
        <v>2148.0623999999998</v>
      </c>
      <c r="N11" s="76">
        <f t="shared" si="3"/>
        <v>3744.8224</v>
      </c>
      <c r="O11" s="76"/>
      <c r="P11" s="84"/>
      <c r="Q11" s="5"/>
    </row>
    <row r="12" spans="1:17" ht="15.75">
      <c r="A12" s="24" t="str">
        <f>IF(F12&lt;&gt;"",1+MAX($A$6:A11),"")</f>
        <v/>
      </c>
      <c r="B12" s="25"/>
      <c r="C12" s="46" t="s">
        <v>28</v>
      </c>
      <c r="D12" s="22"/>
      <c r="E12" s="92"/>
      <c r="F12" s="89"/>
      <c r="G12" s="89"/>
      <c r="H12" s="93"/>
      <c r="I12" s="93"/>
      <c r="J12" s="63"/>
      <c r="K12" s="69"/>
      <c r="L12" s="90"/>
      <c r="M12" s="51"/>
      <c r="N12" s="76"/>
      <c r="O12" s="76"/>
      <c r="P12" s="84"/>
      <c r="Q12" s="5"/>
    </row>
    <row r="13" spans="1:17" ht="15.75">
      <c r="A13" s="24" t="str">
        <f>IF(F13&lt;&gt;"",1+MAX($A$6:A12),"")</f>
        <v/>
      </c>
      <c r="B13" s="7"/>
      <c r="C13" s="45" t="s">
        <v>35</v>
      </c>
      <c r="D13" s="23"/>
      <c r="E13" s="26"/>
      <c r="F13" s="23"/>
      <c r="G13" s="22"/>
      <c r="H13" s="51"/>
      <c r="I13" s="22"/>
      <c r="J13" s="22"/>
      <c r="K13" s="68"/>
      <c r="L13" s="22"/>
      <c r="M13" s="33"/>
      <c r="N13" s="76"/>
      <c r="O13" s="76"/>
      <c r="P13" s="83"/>
    </row>
    <row r="14" spans="1:17" ht="60">
      <c r="A14" s="24">
        <f>IF(F14&lt;&gt;"",1+MAX($A$6:A13),"")</f>
        <v>3</v>
      </c>
      <c r="B14" s="25"/>
      <c r="C14" s="46" t="s">
        <v>36</v>
      </c>
      <c r="D14" s="22">
        <v>1528</v>
      </c>
      <c r="E14" s="92">
        <v>0.1</v>
      </c>
      <c r="F14" s="89">
        <f>(1+E14)*D14</f>
        <v>1680.8000000000002</v>
      </c>
      <c r="G14" s="89" t="s">
        <v>27</v>
      </c>
      <c r="H14" s="93">
        <v>0.76</v>
      </c>
      <c r="I14" s="93">
        <f t="shared" ref="I14:I16" si="4">F14*H14</f>
        <v>1277.4080000000001</v>
      </c>
      <c r="J14" s="63">
        <v>2.1299999999999999E-2</v>
      </c>
      <c r="K14" s="69">
        <f t="shared" ref="K14:K16" si="5">$O$7</f>
        <v>48</v>
      </c>
      <c r="L14" s="90">
        <f t="shared" ref="L14:L62" si="6">J14*F14</f>
        <v>35.80104</v>
      </c>
      <c r="M14" s="51">
        <f t="shared" ref="M14:M62" si="7">L14*K14</f>
        <v>1718.44992</v>
      </c>
      <c r="N14" s="76">
        <f t="shared" ref="N14:N62" si="8">M14+I14</f>
        <v>2995.8579200000004</v>
      </c>
      <c r="O14" s="76"/>
      <c r="P14" s="84"/>
      <c r="Q14" s="5"/>
    </row>
    <row r="15" spans="1:17" ht="45">
      <c r="A15" s="24">
        <f>IF(F15&lt;&gt;"",1+MAX($A$6:A14),"")</f>
        <v>4</v>
      </c>
      <c r="B15" s="25"/>
      <c r="C15" s="46" t="s">
        <v>37</v>
      </c>
      <c r="D15" s="22">
        <v>800</v>
      </c>
      <c r="E15" s="92">
        <v>0.1</v>
      </c>
      <c r="F15" s="89">
        <f>(1+E15)*D15</f>
        <v>880.00000000000011</v>
      </c>
      <c r="G15" s="89" t="s">
        <v>27</v>
      </c>
      <c r="H15" s="93">
        <v>0.76</v>
      </c>
      <c r="I15" s="93">
        <f t="shared" si="4"/>
        <v>668.80000000000007</v>
      </c>
      <c r="J15" s="63">
        <v>2.1299999999999999E-2</v>
      </c>
      <c r="K15" s="69">
        <f t="shared" si="5"/>
        <v>48</v>
      </c>
      <c r="L15" s="90">
        <f t="shared" si="6"/>
        <v>18.744000000000003</v>
      </c>
      <c r="M15" s="51">
        <f t="shared" si="7"/>
        <v>899.71200000000022</v>
      </c>
      <c r="N15" s="76">
        <f t="shared" si="8"/>
        <v>1568.5120000000002</v>
      </c>
      <c r="O15" s="76"/>
      <c r="P15" s="84"/>
      <c r="Q15" s="5"/>
    </row>
    <row r="16" spans="1:17" ht="15.75">
      <c r="A16" s="24">
        <f>IF(F16&lt;&gt;"",1+MAX($A$6:A15),"")</f>
        <v>5</v>
      </c>
      <c r="B16" s="25"/>
      <c r="C16" s="46" t="s">
        <v>38</v>
      </c>
      <c r="D16" s="22">
        <v>680</v>
      </c>
      <c r="E16" s="92">
        <v>0.1</v>
      </c>
      <c r="F16" s="89">
        <f>(1+E16)*D16</f>
        <v>748.00000000000011</v>
      </c>
      <c r="G16" s="89" t="s">
        <v>27</v>
      </c>
      <c r="H16" s="93">
        <v>0.76</v>
      </c>
      <c r="I16" s="93">
        <f t="shared" si="4"/>
        <v>568.48000000000013</v>
      </c>
      <c r="J16" s="63">
        <v>2.1299999999999999E-2</v>
      </c>
      <c r="K16" s="69">
        <f t="shared" si="5"/>
        <v>48</v>
      </c>
      <c r="L16" s="90">
        <f t="shared" si="6"/>
        <v>15.932400000000001</v>
      </c>
      <c r="M16" s="51">
        <f t="shared" si="7"/>
        <v>764.75520000000006</v>
      </c>
      <c r="N16" s="76">
        <f t="shared" si="8"/>
        <v>1333.2352000000001</v>
      </c>
      <c r="O16" s="76"/>
      <c r="P16" s="84"/>
      <c r="Q16" s="5"/>
    </row>
    <row r="17" spans="1:17" ht="15.75">
      <c r="A17" s="24" t="str">
        <f>IF(F17&lt;&gt;"",1+MAX($A$6:A16),"")</f>
        <v/>
      </c>
      <c r="B17" s="25"/>
      <c r="C17" s="46" t="s">
        <v>28</v>
      </c>
      <c r="D17" s="22"/>
      <c r="E17" s="92"/>
      <c r="F17" s="89"/>
      <c r="G17" s="89"/>
      <c r="H17" s="93"/>
      <c r="I17" s="93"/>
      <c r="J17" s="63"/>
      <c r="K17" s="69"/>
      <c r="L17" s="90"/>
      <c r="M17" s="51"/>
      <c r="N17" s="76"/>
      <c r="O17" s="76"/>
      <c r="P17" s="84"/>
      <c r="Q17" s="5"/>
    </row>
    <row r="18" spans="1:17" ht="15.75">
      <c r="A18" s="24" t="str">
        <f>IF(F18&lt;&gt;"",1+MAX($A$6:A17),"")</f>
        <v/>
      </c>
      <c r="B18" s="7"/>
      <c r="C18" s="45" t="s">
        <v>39</v>
      </c>
      <c r="D18" s="23"/>
      <c r="E18" s="26"/>
      <c r="F18" s="23"/>
      <c r="G18" s="22"/>
      <c r="H18" s="51"/>
      <c r="I18" s="22"/>
      <c r="J18" s="22"/>
      <c r="K18" s="68"/>
      <c r="L18" s="22"/>
      <c r="M18" s="33"/>
      <c r="N18" s="76"/>
      <c r="O18" s="76"/>
      <c r="P18" s="83"/>
    </row>
    <row r="19" spans="1:17" ht="60">
      <c r="A19" s="24">
        <f>IF(F19&lt;&gt;"",1+MAX($A$6:A18),"")</f>
        <v>6</v>
      </c>
      <c r="B19" s="25"/>
      <c r="C19" s="46" t="s">
        <v>36</v>
      </c>
      <c r="D19" s="22">
        <v>2674</v>
      </c>
      <c r="E19" s="92">
        <v>0.1</v>
      </c>
      <c r="F19" s="89">
        <f>(1+E19)*D19</f>
        <v>2941.4</v>
      </c>
      <c r="G19" s="89" t="s">
        <v>27</v>
      </c>
      <c r="H19" s="93">
        <v>0.76</v>
      </c>
      <c r="I19" s="93">
        <f t="shared" ref="I19:I21" si="9">F19*H19</f>
        <v>2235.4639999999999</v>
      </c>
      <c r="J19" s="63">
        <v>2.1299999999999999E-2</v>
      </c>
      <c r="K19" s="69">
        <f t="shared" ref="K19:K21" si="10">$O$7</f>
        <v>48</v>
      </c>
      <c r="L19" s="90">
        <f t="shared" ref="L19:L21" si="11">J19*F19</f>
        <v>62.651820000000001</v>
      </c>
      <c r="M19" s="51">
        <f t="shared" ref="M19:M21" si="12">L19*K19</f>
        <v>3007.2873600000003</v>
      </c>
      <c r="N19" s="76">
        <f t="shared" ref="N19:N21" si="13">M19+I19</f>
        <v>5242.7513600000002</v>
      </c>
      <c r="O19" s="76"/>
      <c r="P19" s="84"/>
      <c r="Q19" s="5"/>
    </row>
    <row r="20" spans="1:17" ht="45">
      <c r="A20" s="24">
        <f>IF(F20&lt;&gt;"",1+MAX($A$6:A19),"")</f>
        <v>7</v>
      </c>
      <c r="B20" s="25"/>
      <c r="C20" s="46" t="s">
        <v>37</v>
      </c>
      <c r="D20" s="22">
        <v>11200</v>
      </c>
      <c r="E20" s="92">
        <v>0.1</v>
      </c>
      <c r="F20" s="89">
        <f>(1+E20)*D20</f>
        <v>12320.000000000002</v>
      </c>
      <c r="G20" s="89" t="s">
        <v>27</v>
      </c>
      <c r="H20" s="93">
        <v>0.76</v>
      </c>
      <c r="I20" s="93">
        <f t="shared" si="9"/>
        <v>9363.2000000000007</v>
      </c>
      <c r="J20" s="63">
        <v>2.1299999999999999E-2</v>
      </c>
      <c r="K20" s="69">
        <f t="shared" si="10"/>
        <v>48</v>
      </c>
      <c r="L20" s="90">
        <f t="shared" si="11"/>
        <v>262.41600000000005</v>
      </c>
      <c r="M20" s="51">
        <f t="shared" si="12"/>
        <v>12595.968000000003</v>
      </c>
      <c r="N20" s="76">
        <f t="shared" si="13"/>
        <v>21959.168000000005</v>
      </c>
      <c r="O20" s="76"/>
      <c r="P20" s="84"/>
      <c r="Q20" s="5"/>
    </row>
    <row r="21" spans="1:17" ht="15.75">
      <c r="A21" s="24">
        <f>IF(F21&lt;&gt;"",1+MAX($A$6:A20),"")</f>
        <v>8</v>
      </c>
      <c r="B21" s="25"/>
      <c r="C21" s="46" t="s">
        <v>38</v>
      </c>
      <c r="D21" s="22">
        <v>1190</v>
      </c>
      <c r="E21" s="92">
        <v>0.1</v>
      </c>
      <c r="F21" s="89">
        <f>(1+E21)*D21</f>
        <v>1309</v>
      </c>
      <c r="G21" s="89" t="s">
        <v>27</v>
      </c>
      <c r="H21" s="93">
        <v>0.76</v>
      </c>
      <c r="I21" s="93">
        <f t="shared" si="9"/>
        <v>994.84</v>
      </c>
      <c r="J21" s="63">
        <v>2.1299999999999999E-2</v>
      </c>
      <c r="K21" s="69">
        <f t="shared" si="10"/>
        <v>48</v>
      </c>
      <c r="L21" s="90">
        <f t="shared" si="11"/>
        <v>27.881699999999999</v>
      </c>
      <c r="M21" s="51">
        <f t="shared" si="12"/>
        <v>1338.3216</v>
      </c>
      <c r="N21" s="76">
        <f t="shared" si="13"/>
        <v>2333.1615999999999</v>
      </c>
      <c r="O21" s="76"/>
      <c r="P21" s="84"/>
      <c r="Q21" s="5"/>
    </row>
    <row r="22" spans="1:17" ht="15.75">
      <c r="A22" s="24" t="str">
        <f>IF(F22&lt;&gt;"",1+MAX($A$6:A21),"")</f>
        <v/>
      </c>
      <c r="B22" s="25"/>
      <c r="C22" s="46" t="s">
        <v>28</v>
      </c>
      <c r="D22" s="22"/>
      <c r="E22" s="92"/>
      <c r="F22" s="89"/>
      <c r="G22" s="89"/>
      <c r="H22" s="93"/>
      <c r="I22" s="93"/>
      <c r="J22" s="63"/>
      <c r="K22" s="69"/>
      <c r="L22" s="90"/>
      <c r="M22" s="51"/>
      <c r="N22" s="76"/>
      <c r="O22" s="76"/>
      <c r="P22" s="84"/>
      <c r="Q22" s="5"/>
    </row>
    <row r="23" spans="1:17" ht="15.75">
      <c r="A23" s="24" t="str">
        <f>IF(F23&lt;&gt;"",1+MAX($A$6:A22),"")</f>
        <v/>
      </c>
      <c r="B23" s="7"/>
      <c r="C23" s="45" t="s">
        <v>40</v>
      </c>
      <c r="D23" s="23"/>
      <c r="E23" s="26"/>
      <c r="F23" s="23"/>
      <c r="G23" s="22"/>
      <c r="H23" s="51"/>
      <c r="I23" s="22"/>
      <c r="J23" s="22"/>
      <c r="K23" s="68"/>
      <c r="L23" s="22"/>
      <c r="M23" s="33"/>
      <c r="N23" s="76"/>
      <c r="O23" s="76"/>
      <c r="P23" s="83"/>
    </row>
    <row r="24" spans="1:17" ht="60">
      <c r="A24" s="24">
        <f>IF(F24&lt;&gt;"",1+MAX($A$6:A23),"")</f>
        <v>9</v>
      </c>
      <c r="B24" s="25"/>
      <c r="C24" s="46" t="s">
        <v>36</v>
      </c>
      <c r="D24" s="22">
        <v>1337</v>
      </c>
      <c r="E24" s="92">
        <v>0.1</v>
      </c>
      <c r="F24" s="89">
        <f>(1+E24)*D24</f>
        <v>1470.7</v>
      </c>
      <c r="G24" s="89" t="s">
        <v>27</v>
      </c>
      <c r="H24" s="93">
        <v>0.76</v>
      </c>
      <c r="I24" s="93">
        <f t="shared" ref="I24:I26" si="14">F24*H24</f>
        <v>1117.732</v>
      </c>
      <c r="J24" s="63">
        <v>2.1299999999999999E-2</v>
      </c>
      <c r="K24" s="69">
        <f t="shared" ref="K24:K26" si="15">$O$7</f>
        <v>48</v>
      </c>
      <c r="L24" s="90">
        <f t="shared" ref="L24:L26" si="16">J24*F24</f>
        <v>31.32591</v>
      </c>
      <c r="M24" s="51">
        <f t="shared" ref="M24:M26" si="17">L24*K24</f>
        <v>1503.6436800000001</v>
      </c>
      <c r="N24" s="76">
        <f t="shared" ref="N24:N26" si="18">M24+I24</f>
        <v>2621.3756800000001</v>
      </c>
      <c r="O24" s="76"/>
      <c r="P24" s="84"/>
      <c r="Q24" s="5"/>
    </row>
    <row r="25" spans="1:17" ht="45">
      <c r="A25" s="24">
        <f>IF(F25&lt;&gt;"",1+MAX($A$6:A24),"")</f>
        <v>10</v>
      </c>
      <c r="B25" s="25"/>
      <c r="C25" s="46" t="s">
        <v>37</v>
      </c>
      <c r="D25" s="22">
        <v>5600</v>
      </c>
      <c r="E25" s="92">
        <v>0.1</v>
      </c>
      <c r="F25" s="89">
        <f>(1+E25)*D25</f>
        <v>6160.0000000000009</v>
      </c>
      <c r="G25" s="89" t="s">
        <v>27</v>
      </c>
      <c r="H25" s="93">
        <v>0.76</v>
      </c>
      <c r="I25" s="93">
        <f t="shared" si="14"/>
        <v>4681.6000000000004</v>
      </c>
      <c r="J25" s="63">
        <v>2.1299999999999999E-2</v>
      </c>
      <c r="K25" s="69">
        <f t="shared" si="15"/>
        <v>48</v>
      </c>
      <c r="L25" s="90">
        <f t="shared" si="16"/>
        <v>131.20800000000003</v>
      </c>
      <c r="M25" s="51">
        <f t="shared" si="17"/>
        <v>6297.9840000000013</v>
      </c>
      <c r="N25" s="76">
        <f t="shared" si="18"/>
        <v>10979.584000000003</v>
      </c>
      <c r="O25" s="76"/>
      <c r="P25" s="84"/>
      <c r="Q25" s="5"/>
    </row>
    <row r="26" spans="1:17" ht="15.75">
      <c r="A26" s="24">
        <f>IF(F26&lt;&gt;"",1+MAX($A$6:A25),"")</f>
        <v>11</v>
      </c>
      <c r="B26" s="25"/>
      <c r="C26" s="46" t="s">
        <v>38</v>
      </c>
      <c r="D26" s="22">
        <v>596</v>
      </c>
      <c r="E26" s="92">
        <v>0.1</v>
      </c>
      <c r="F26" s="89">
        <f>(1+E26)*D26</f>
        <v>655.6</v>
      </c>
      <c r="G26" s="89" t="s">
        <v>27</v>
      </c>
      <c r="H26" s="93">
        <v>0.76</v>
      </c>
      <c r="I26" s="93">
        <f t="shared" si="14"/>
        <v>498.25600000000003</v>
      </c>
      <c r="J26" s="63">
        <v>2.1299999999999999E-2</v>
      </c>
      <c r="K26" s="69">
        <f t="shared" si="15"/>
        <v>48</v>
      </c>
      <c r="L26" s="90">
        <f t="shared" si="16"/>
        <v>13.96428</v>
      </c>
      <c r="M26" s="51">
        <f t="shared" si="17"/>
        <v>670.28543999999999</v>
      </c>
      <c r="N26" s="76">
        <f t="shared" si="18"/>
        <v>1168.54144</v>
      </c>
      <c r="O26" s="76"/>
      <c r="P26" s="84"/>
      <c r="Q26" s="5"/>
    </row>
    <row r="27" spans="1:17" ht="15.75">
      <c r="A27" s="24" t="str">
        <f>IF(F27&lt;&gt;"",1+MAX($A$6:A26),"")</f>
        <v/>
      </c>
      <c r="B27" s="25"/>
      <c r="C27" s="46" t="s">
        <v>28</v>
      </c>
      <c r="D27" s="22"/>
      <c r="E27" s="92"/>
      <c r="F27" s="89"/>
      <c r="G27" s="89"/>
      <c r="H27" s="93"/>
      <c r="I27" s="93"/>
      <c r="J27" s="63"/>
      <c r="K27" s="69"/>
      <c r="L27" s="90"/>
      <c r="M27" s="51"/>
      <c r="N27" s="76"/>
      <c r="O27" s="76"/>
      <c r="P27" s="84"/>
      <c r="Q27" s="5"/>
    </row>
    <row r="28" spans="1:17" ht="15.75">
      <c r="A28" s="24" t="str">
        <f>IF(F28&lt;&gt;"",1+MAX($A$6:A27),"")</f>
        <v/>
      </c>
      <c r="B28" s="7"/>
      <c r="C28" s="45" t="s">
        <v>41</v>
      </c>
      <c r="D28" s="23"/>
      <c r="E28" s="26"/>
      <c r="F28" s="23"/>
      <c r="G28" s="22"/>
      <c r="H28" s="51"/>
      <c r="I28" s="22"/>
      <c r="J28" s="22"/>
      <c r="K28" s="68"/>
      <c r="L28" s="22"/>
      <c r="M28" s="33"/>
      <c r="N28" s="76"/>
      <c r="O28" s="76"/>
      <c r="P28" s="83"/>
    </row>
    <row r="29" spans="1:17" ht="60">
      <c r="A29" s="24">
        <f>IF(F29&lt;&gt;"",1+MAX($A$6:A28),"")</f>
        <v>12</v>
      </c>
      <c r="B29" s="25"/>
      <c r="C29" s="46" t="s">
        <v>36</v>
      </c>
      <c r="D29" s="22">
        <v>2176</v>
      </c>
      <c r="E29" s="92">
        <v>0.1</v>
      </c>
      <c r="F29" s="89">
        <f>(1+E29)*D29</f>
        <v>2393.6000000000004</v>
      </c>
      <c r="G29" s="89" t="s">
        <v>27</v>
      </c>
      <c r="H29" s="93">
        <v>0.76</v>
      </c>
      <c r="I29" s="93">
        <f t="shared" ref="I29:I31" si="19">F29*H29</f>
        <v>1819.1360000000002</v>
      </c>
      <c r="J29" s="63">
        <v>2.1299999999999999E-2</v>
      </c>
      <c r="K29" s="69">
        <f t="shared" ref="K29:K31" si="20">$O$7</f>
        <v>48</v>
      </c>
      <c r="L29" s="90">
        <f t="shared" ref="L29:L31" si="21">J29*F29</f>
        <v>50.983680000000007</v>
      </c>
      <c r="M29" s="51">
        <f t="shared" ref="M29:M31" si="22">L29*K29</f>
        <v>2447.2166400000006</v>
      </c>
      <c r="N29" s="76">
        <f t="shared" ref="N29:N31" si="23">M29+I29</f>
        <v>4266.352640000001</v>
      </c>
      <c r="O29" s="76"/>
      <c r="P29" s="84"/>
      <c r="Q29" s="5"/>
    </row>
    <row r="30" spans="1:17" ht="45">
      <c r="A30" s="24">
        <f>IF(F30&lt;&gt;"",1+MAX($A$6:A29),"")</f>
        <v>13</v>
      </c>
      <c r="B30" s="25"/>
      <c r="C30" s="46" t="s">
        <v>37</v>
      </c>
      <c r="D30" s="22">
        <v>6848</v>
      </c>
      <c r="E30" s="92">
        <v>0.1</v>
      </c>
      <c r="F30" s="89">
        <f>(1+E30)*D30</f>
        <v>7532.8</v>
      </c>
      <c r="G30" s="89" t="s">
        <v>27</v>
      </c>
      <c r="H30" s="93">
        <v>0.76</v>
      </c>
      <c r="I30" s="93">
        <f t="shared" si="19"/>
        <v>5724.9279999999999</v>
      </c>
      <c r="J30" s="63">
        <v>2.1299999999999999E-2</v>
      </c>
      <c r="K30" s="69">
        <f t="shared" si="20"/>
        <v>48</v>
      </c>
      <c r="L30" s="90">
        <f t="shared" si="21"/>
        <v>160.44864000000001</v>
      </c>
      <c r="M30" s="51">
        <f t="shared" si="22"/>
        <v>7701.5347200000006</v>
      </c>
      <c r="N30" s="76">
        <f t="shared" si="23"/>
        <v>13426.46272</v>
      </c>
      <c r="O30" s="76"/>
      <c r="P30" s="84"/>
      <c r="Q30" s="5"/>
    </row>
    <row r="31" spans="1:17" ht="15.75">
      <c r="A31" s="24">
        <f>IF(F31&lt;&gt;"",1+MAX($A$6:A30),"")</f>
        <v>14</v>
      </c>
      <c r="B31" s="25"/>
      <c r="C31" s="46" t="s">
        <v>38</v>
      </c>
      <c r="D31" s="22">
        <v>255</v>
      </c>
      <c r="E31" s="92">
        <v>0.1</v>
      </c>
      <c r="F31" s="89">
        <f>(1+E31)*D31</f>
        <v>280.5</v>
      </c>
      <c r="G31" s="89" t="s">
        <v>27</v>
      </c>
      <c r="H31" s="93">
        <v>0.76</v>
      </c>
      <c r="I31" s="93">
        <f t="shared" si="19"/>
        <v>213.18</v>
      </c>
      <c r="J31" s="63">
        <v>2.1299999999999999E-2</v>
      </c>
      <c r="K31" s="69">
        <f t="shared" si="20"/>
        <v>48</v>
      </c>
      <c r="L31" s="90">
        <f t="shared" si="21"/>
        <v>5.9746499999999996</v>
      </c>
      <c r="M31" s="51">
        <f t="shared" si="22"/>
        <v>286.78319999999997</v>
      </c>
      <c r="N31" s="76">
        <f t="shared" si="23"/>
        <v>499.96319999999997</v>
      </c>
      <c r="O31" s="76"/>
      <c r="P31" s="84"/>
      <c r="Q31" s="5"/>
    </row>
    <row r="32" spans="1:17" ht="15.75">
      <c r="A32" s="24" t="str">
        <f>IF(F32&lt;&gt;"",1+MAX($A$6:A31),"")</f>
        <v/>
      </c>
      <c r="B32" s="25"/>
      <c r="C32" s="46" t="s">
        <v>28</v>
      </c>
      <c r="D32" s="22"/>
      <c r="E32" s="92"/>
      <c r="F32" s="89"/>
      <c r="G32" s="89"/>
      <c r="H32" s="93"/>
      <c r="I32" s="93"/>
      <c r="J32" s="63"/>
      <c r="K32" s="69"/>
      <c r="L32" s="90"/>
      <c r="M32" s="51"/>
      <c r="N32" s="76"/>
      <c r="O32" s="76"/>
      <c r="P32" s="84"/>
      <c r="Q32" s="5"/>
    </row>
    <row r="33" spans="1:17" ht="15.75">
      <c r="A33" s="24" t="str">
        <f>IF(F33&lt;&gt;"",1+MAX($A$6:A32),"")</f>
        <v/>
      </c>
      <c r="B33" s="7"/>
      <c r="C33" s="45" t="s">
        <v>42</v>
      </c>
      <c r="D33" s="23"/>
      <c r="E33" s="26"/>
      <c r="F33" s="23"/>
      <c r="G33" s="22"/>
      <c r="H33" s="51"/>
      <c r="I33" s="22"/>
      <c r="J33" s="22"/>
      <c r="K33" s="68"/>
      <c r="L33" s="22"/>
      <c r="M33" s="33"/>
      <c r="N33" s="76"/>
      <c r="O33" s="76"/>
      <c r="P33" s="83"/>
    </row>
    <row r="34" spans="1:17" ht="60">
      <c r="A34" s="24">
        <f>IF(F34&lt;&gt;"",1+MAX($A$6:A33),"")</f>
        <v>15</v>
      </c>
      <c r="B34" s="25"/>
      <c r="C34" s="46" t="s">
        <v>36</v>
      </c>
      <c r="D34" s="22">
        <v>3808</v>
      </c>
      <c r="E34" s="92">
        <v>0.1</v>
      </c>
      <c r="F34" s="89">
        <f>(1+E34)*D34</f>
        <v>4188.8</v>
      </c>
      <c r="G34" s="89" t="s">
        <v>27</v>
      </c>
      <c r="H34" s="93">
        <v>0.76</v>
      </c>
      <c r="I34" s="93">
        <f t="shared" ref="I34:I36" si="24">F34*H34</f>
        <v>3183.4880000000003</v>
      </c>
      <c r="J34" s="63">
        <v>2.1299999999999999E-2</v>
      </c>
      <c r="K34" s="69">
        <f t="shared" ref="K34:K36" si="25">$O$7</f>
        <v>48</v>
      </c>
      <c r="L34" s="90">
        <f t="shared" ref="L34:L36" si="26">J34*F34</f>
        <v>89.221440000000001</v>
      </c>
      <c r="M34" s="51">
        <f t="shared" ref="M34:M36" si="27">L34*K34</f>
        <v>4282.6291199999996</v>
      </c>
      <c r="N34" s="76">
        <f t="shared" ref="N34:N36" si="28">M34+I34</f>
        <v>7466.1171199999999</v>
      </c>
      <c r="O34" s="76"/>
      <c r="P34" s="84"/>
      <c r="Q34" s="5"/>
    </row>
    <row r="35" spans="1:17" ht="45">
      <c r="A35" s="24">
        <f>IF(F35&lt;&gt;"",1+MAX($A$6:A34),"")</f>
        <v>16</v>
      </c>
      <c r="B35" s="25"/>
      <c r="C35" s="46" t="s">
        <v>37</v>
      </c>
      <c r="D35" s="22">
        <v>11984</v>
      </c>
      <c r="E35" s="92">
        <v>0.1</v>
      </c>
      <c r="F35" s="89">
        <f>(1+E35)*D35</f>
        <v>13182.400000000001</v>
      </c>
      <c r="G35" s="89" t="s">
        <v>27</v>
      </c>
      <c r="H35" s="93">
        <v>0.76</v>
      </c>
      <c r="I35" s="93">
        <f t="shared" si="24"/>
        <v>10018.624000000002</v>
      </c>
      <c r="J35" s="63">
        <v>2.1299999999999999E-2</v>
      </c>
      <c r="K35" s="69">
        <f t="shared" si="25"/>
        <v>48</v>
      </c>
      <c r="L35" s="90">
        <f t="shared" si="26"/>
        <v>280.78512000000001</v>
      </c>
      <c r="M35" s="51">
        <f t="shared" si="27"/>
        <v>13477.68576</v>
      </c>
      <c r="N35" s="76">
        <f t="shared" si="28"/>
        <v>23496.309760000004</v>
      </c>
      <c r="O35" s="76"/>
      <c r="P35" s="84"/>
      <c r="Q35" s="5"/>
    </row>
    <row r="36" spans="1:17" ht="15.75">
      <c r="A36" s="24">
        <f>IF(F36&lt;&gt;"",1+MAX($A$6:A35),"")</f>
        <v>17</v>
      </c>
      <c r="B36" s="25"/>
      <c r="C36" s="46" t="s">
        <v>38</v>
      </c>
      <c r="D36" s="22">
        <v>595</v>
      </c>
      <c r="E36" s="92">
        <v>0.1</v>
      </c>
      <c r="F36" s="89">
        <f>(1+E36)*D36</f>
        <v>654.5</v>
      </c>
      <c r="G36" s="89" t="s">
        <v>27</v>
      </c>
      <c r="H36" s="93">
        <v>0.76</v>
      </c>
      <c r="I36" s="93">
        <f t="shared" si="24"/>
        <v>497.42</v>
      </c>
      <c r="J36" s="63">
        <v>2.1299999999999999E-2</v>
      </c>
      <c r="K36" s="69">
        <f t="shared" si="25"/>
        <v>48</v>
      </c>
      <c r="L36" s="90">
        <f t="shared" si="26"/>
        <v>13.940849999999999</v>
      </c>
      <c r="M36" s="51">
        <f t="shared" si="27"/>
        <v>669.16079999999999</v>
      </c>
      <c r="N36" s="76">
        <f t="shared" si="28"/>
        <v>1166.5808</v>
      </c>
      <c r="O36" s="76"/>
      <c r="P36" s="84"/>
      <c r="Q36" s="5"/>
    </row>
    <row r="37" spans="1:17" ht="15.75">
      <c r="A37" s="24" t="str">
        <f>IF(F37&lt;&gt;"",1+MAX($A$6:A36),"")</f>
        <v/>
      </c>
      <c r="B37" s="25"/>
      <c r="C37" s="46" t="s">
        <v>28</v>
      </c>
      <c r="D37" s="22"/>
      <c r="E37" s="92"/>
      <c r="F37" s="89"/>
      <c r="G37" s="89"/>
      <c r="H37" s="93"/>
      <c r="I37" s="93"/>
      <c r="J37" s="63"/>
      <c r="K37" s="69"/>
      <c r="L37" s="90"/>
      <c r="M37" s="51"/>
      <c r="N37" s="76"/>
      <c r="O37" s="76"/>
      <c r="P37" s="84"/>
      <c r="Q37" s="5"/>
    </row>
    <row r="38" spans="1:17" ht="15.75">
      <c r="A38" s="24" t="str">
        <f>IF(F38&lt;&gt;"",1+MAX($A$6:A37),"")</f>
        <v/>
      </c>
      <c r="B38" s="7"/>
      <c r="C38" s="45" t="s">
        <v>43</v>
      </c>
      <c r="D38" s="23"/>
      <c r="E38" s="26"/>
      <c r="F38" s="23"/>
      <c r="G38" s="22"/>
      <c r="H38" s="51"/>
      <c r="I38" s="22"/>
      <c r="J38" s="22"/>
      <c r="K38" s="68"/>
      <c r="L38" s="22"/>
      <c r="M38" s="33"/>
      <c r="N38" s="76"/>
      <c r="O38" s="76"/>
      <c r="P38" s="83"/>
    </row>
    <row r="39" spans="1:17" ht="60">
      <c r="A39" s="24">
        <f>IF(F39&lt;&gt;"",1+MAX($A$6:A38),"")</f>
        <v>18</v>
      </c>
      <c r="B39" s="25"/>
      <c r="C39" s="46" t="s">
        <v>36</v>
      </c>
      <c r="D39" s="22">
        <v>1904</v>
      </c>
      <c r="E39" s="92">
        <v>0.1</v>
      </c>
      <c r="F39" s="89">
        <f>(1+E39)*D39</f>
        <v>2094.4</v>
      </c>
      <c r="G39" s="89" t="s">
        <v>27</v>
      </c>
      <c r="H39" s="93">
        <v>0.76</v>
      </c>
      <c r="I39" s="93">
        <f t="shared" ref="I39:I41" si="29">F39*H39</f>
        <v>1591.7440000000001</v>
      </c>
      <c r="J39" s="63">
        <v>2.1299999999999999E-2</v>
      </c>
      <c r="K39" s="69">
        <f t="shared" ref="K39:K41" si="30">$O$7</f>
        <v>48</v>
      </c>
      <c r="L39" s="90">
        <f t="shared" ref="L39:L41" si="31">J39*F39</f>
        <v>44.610720000000001</v>
      </c>
      <c r="M39" s="51">
        <f t="shared" ref="M39:M41" si="32">L39*K39</f>
        <v>2141.3145599999998</v>
      </c>
      <c r="N39" s="76">
        <f t="shared" ref="N39:N41" si="33">M39+I39</f>
        <v>3733.0585599999999</v>
      </c>
      <c r="O39" s="76"/>
      <c r="P39" s="84"/>
      <c r="Q39" s="5"/>
    </row>
    <row r="40" spans="1:17" ht="45">
      <c r="A40" s="24">
        <f>IF(F40&lt;&gt;"",1+MAX($A$6:A39),"")</f>
        <v>19</v>
      </c>
      <c r="B40" s="25"/>
      <c r="C40" s="46" t="s">
        <v>37</v>
      </c>
      <c r="D40" s="22">
        <v>5992</v>
      </c>
      <c r="E40" s="92">
        <v>0.1</v>
      </c>
      <c r="F40" s="89">
        <f>(1+E40)*D40</f>
        <v>6591.2000000000007</v>
      </c>
      <c r="G40" s="89" t="s">
        <v>27</v>
      </c>
      <c r="H40" s="93">
        <v>0.76</v>
      </c>
      <c r="I40" s="93">
        <f t="shared" si="29"/>
        <v>5009.3120000000008</v>
      </c>
      <c r="J40" s="63">
        <v>2.1299999999999999E-2</v>
      </c>
      <c r="K40" s="69">
        <f t="shared" si="30"/>
        <v>48</v>
      </c>
      <c r="L40" s="90">
        <f t="shared" si="31"/>
        <v>140.39256</v>
      </c>
      <c r="M40" s="51">
        <f t="shared" si="32"/>
        <v>6738.8428800000002</v>
      </c>
      <c r="N40" s="76">
        <f t="shared" si="33"/>
        <v>11748.154880000002</v>
      </c>
      <c r="O40" s="76"/>
      <c r="P40" s="84"/>
      <c r="Q40" s="5"/>
    </row>
    <row r="41" spans="1:17" ht="15.75">
      <c r="A41" s="24">
        <f>IF(F41&lt;&gt;"",1+MAX($A$6:A40),"")</f>
        <v>20</v>
      </c>
      <c r="B41" s="25"/>
      <c r="C41" s="46" t="s">
        <v>38</v>
      </c>
      <c r="D41" s="22">
        <v>170</v>
      </c>
      <c r="E41" s="92">
        <v>0.1</v>
      </c>
      <c r="F41" s="89">
        <f>(1+E41)*D41</f>
        <v>187.00000000000003</v>
      </c>
      <c r="G41" s="89" t="s">
        <v>27</v>
      </c>
      <c r="H41" s="93">
        <v>0.76</v>
      </c>
      <c r="I41" s="93">
        <f t="shared" si="29"/>
        <v>142.12000000000003</v>
      </c>
      <c r="J41" s="63">
        <v>2.1299999999999999E-2</v>
      </c>
      <c r="K41" s="69">
        <f t="shared" si="30"/>
        <v>48</v>
      </c>
      <c r="L41" s="90">
        <f t="shared" si="31"/>
        <v>3.9831000000000003</v>
      </c>
      <c r="M41" s="51">
        <f t="shared" si="32"/>
        <v>191.18880000000001</v>
      </c>
      <c r="N41" s="76">
        <f t="shared" si="33"/>
        <v>333.30880000000002</v>
      </c>
      <c r="O41" s="76"/>
      <c r="P41" s="84"/>
      <c r="Q41" s="5"/>
    </row>
    <row r="42" spans="1:17" ht="15.75">
      <c r="A42" s="24" t="str">
        <f>IF(F42&lt;&gt;"",1+MAX($A$6:A41),"")</f>
        <v/>
      </c>
      <c r="B42" s="25"/>
      <c r="C42" s="46" t="s">
        <v>28</v>
      </c>
      <c r="D42" s="22"/>
      <c r="E42" s="92"/>
      <c r="F42" s="89"/>
      <c r="G42" s="89"/>
      <c r="H42" s="93"/>
      <c r="I42" s="93"/>
      <c r="J42" s="63"/>
      <c r="K42" s="69"/>
      <c r="L42" s="90"/>
      <c r="M42" s="51"/>
      <c r="N42" s="76"/>
      <c r="O42" s="76"/>
      <c r="P42" s="84"/>
      <c r="Q42" s="5"/>
    </row>
    <row r="43" spans="1:17" ht="15.75">
      <c r="A43" s="24" t="str">
        <f>IF(F43&lt;&gt;"",1+MAX($A$6:A42),"")</f>
        <v/>
      </c>
      <c r="B43" s="7"/>
      <c r="C43" s="45" t="s">
        <v>44</v>
      </c>
      <c r="D43" s="23"/>
      <c r="E43" s="26"/>
      <c r="F43" s="23"/>
      <c r="G43" s="22"/>
      <c r="H43" s="51"/>
      <c r="I43" s="22"/>
      <c r="J43" s="22"/>
      <c r="K43" s="68"/>
      <c r="L43" s="22"/>
      <c r="M43" s="33"/>
      <c r="N43" s="76"/>
      <c r="O43" s="76"/>
      <c r="P43" s="83"/>
    </row>
    <row r="44" spans="1:17" ht="60">
      <c r="A44" s="24">
        <f>IF(F44&lt;&gt;"",1+MAX($A$6:A43),"")</f>
        <v>21</v>
      </c>
      <c r="B44" s="25"/>
      <c r="C44" s="46" t="s">
        <v>36</v>
      </c>
      <c r="D44" s="22">
        <v>1280</v>
      </c>
      <c r="E44" s="92">
        <v>0.1</v>
      </c>
      <c r="F44" s="89">
        <f>(1+E44)*D44</f>
        <v>1408</v>
      </c>
      <c r="G44" s="89" t="s">
        <v>27</v>
      </c>
      <c r="H44" s="93">
        <v>0.76</v>
      </c>
      <c r="I44" s="93">
        <f t="shared" ref="I44:I46" si="34">F44*H44</f>
        <v>1070.08</v>
      </c>
      <c r="J44" s="63">
        <v>2.1299999999999999E-2</v>
      </c>
      <c r="K44" s="69">
        <f t="shared" ref="K44:K46" si="35">$O$7</f>
        <v>48</v>
      </c>
      <c r="L44" s="90">
        <f t="shared" ref="L44:L46" si="36">J44*F44</f>
        <v>29.990400000000001</v>
      </c>
      <c r="M44" s="51">
        <f t="shared" ref="M44:M46" si="37">L44*K44</f>
        <v>1439.5392000000002</v>
      </c>
      <c r="N44" s="76">
        <f t="shared" ref="N44:N46" si="38">M44+I44</f>
        <v>2509.6192000000001</v>
      </c>
      <c r="O44" s="76"/>
      <c r="P44" s="84"/>
      <c r="Q44" s="5"/>
    </row>
    <row r="45" spans="1:17" ht="45">
      <c r="A45" s="24">
        <f>IF(F45&lt;&gt;"",1+MAX($A$6:A44),"")</f>
        <v>22</v>
      </c>
      <c r="B45" s="25"/>
      <c r="C45" s="46" t="s">
        <v>37</v>
      </c>
      <c r="D45" s="22">
        <v>4664</v>
      </c>
      <c r="E45" s="92">
        <v>0.1</v>
      </c>
      <c r="F45" s="89">
        <f>(1+E45)*D45</f>
        <v>5130.4000000000005</v>
      </c>
      <c r="G45" s="89" t="s">
        <v>27</v>
      </c>
      <c r="H45" s="93">
        <v>0.76</v>
      </c>
      <c r="I45" s="93">
        <f t="shared" si="34"/>
        <v>3899.1040000000003</v>
      </c>
      <c r="J45" s="63">
        <v>2.1299999999999999E-2</v>
      </c>
      <c r="K45" s="69">
        <f t="shared" si="35"/>
        <v>48</v>
      </c>
      <c r="L45" s="90">
        <f t="shared" si="36"/>
        <v>109.27752000000001</v>
      </c>
      <c r="M45" s="51">
        <f t="shared" si="37"/>
        <v>5245.3209600000009</v>
      </c>
      <c r="N45" s="76">
        <f t="shared" si="38"/>
        <v>9144.4249600000003</v>
      </c>
      <c r="O45" s="76"/>
      <c r="P45" s="84"/>
      <c r="Q45" s="5"/>
    </row>
    <row r="46" spans="1:17" ht="15.75">
      <c r="A46" s="24">
        <f>IF(F46&lt;&gt;"",1+MAX($A$6:A45),"")</f>
        <v>23</v>
      </c>
      <c r="B46" s="25"/>
      <c r="C46" s="46" t="s">
        <v>38</v>
      </c>
      <c r="D46" s="22">
        <v>680</v>
      </c>
      <c r="E46" s="92">
        <v>0.1</v>
      </c>
      <c r="F46" s="89">
        <f>(1+E46)*D46</f>
        <v>748.00000000000011</v>
      </c>
      <c r="G46" s="89" t="s">
        <v>27</v>
      </c>
      <c r="H46" s="93">
        <v>0.76</v>
      </c>
      <c r="I46" s="93">
        <f t="shared" si="34"/>
        <v>568.48000000000013</v>
      </c>
      <c r="J46" s="63">
        <v>2.1299999999999999E-2</v>
      </c>
      <c r="K46" s="69">
        <f t="shared" si="35"/>
        <v>48</v>
      </c>
      <c r="L46" s="90">
        <f t="shared" si="36"/>
        <v>15.932400000000001</v>
      </c>
      <c r="M46" s="51">
        <f t="shared" si="37"/>
        <v>764.75520000000006</v>
      </c>
      <c r="N46" s="76">
        <f t="shared" si="38"/>
        <v>1333.2352000000001</v>
      </c>
      <c r="O46" s="76"/>
      <c r="P46" s="84"/>
      <c r="Q46" s="5"/>
    </row>
    <row r="47" spans="1:17" ht="15.75">
      <c r="A47" s="24" t="str">
        <f>IF(F47&lt;&gt;"",1+MAX($A$6:A46),"")</f>
        <v/>
      </c>
      <c r="B47" s="25"/>
      <c r="C47" s="46" t="s">
        <v>28</v>
      </c>
      <c r="D47" s="22"/>
      <c r="E47" s="92"/>
      <c r="F47" s="89"/>
      <c r="G47" s="89"/>
      <c r="H47" s="93"/>
      <c r="I47" s="93"/>
      <c r="J47" s="63"/>
      <c r="K47" s="69"/>
      <c r="L47" s="90"/>
      <c r="M47" s="51"/>
      <c r="N47" s="76"/>
      <c r="O47" s="76"/>
      <c r="P47" s="84"/>
      <c r="Q47" s="5"/>
    </row>
    <row r="48" spans="1:17" ht="15.75">
      <c r="A48" s="24" t="str">
        <f>IF(F48&lt;&gt;"",1+MAX($A$6:A47),"")</f>
        <v/>
      </c>
      <c r="B48" s="7"/>
      <c r="C48" s="45" t="s">
        <v>45</v>
      </c>
      <c r="D48" s="23"/>
      <c r="E48" s="26"/>
      <c r="F48" s="23"/>
      <c r="G48" s="22"/>
      <c r="H48" s="51"/>
      <c r="I48" s="22"/>
      <c r="J48" s="22"/>
      <c r="K48" s="68"/>
      <c r="L48" s="22"/>
      <c r="M48" s="33"/>
      <c r="N48" s="76"/>
      <c r="O48" s="76"/>
      <c r="P48" s="83"/>
    </row>
    <row r="49" spans="1:17" ht="60">
      <c r="A49" s="24">
        <f>IF(F49&lt;&gt;"",1+MAX($A$6:A48),"")</f>
        <v>24</v>
      </c>
      <c r="B49" s="25"/>
      <c r="C49" s="46" t="s">
        <v>36</v>
      </c>
      <c r="D49" s="22">
        <v>4160</v>
      </c>
      <c r="E49" s="92">
        <v>0.1</v>
      </c>
      <c r="F49" s="89">
        <f>(1+E49)*D49</f>
        <v>4576</v>
      </c>
      <c r="G49" s="89" t="s">
        <v>27</v>
      </c>
      <c r="H49" s="93">
        <v>0.76</v>
      </c>
      <c r="I49" s="93">
        <f t="shared" ref="I49:I51" si="39">F49*H49</f>
        <v>3477.76</v>
      </c>
      <c r="J49" s="63">
        <v>2.1299999999999999E-2</v>
      </c>
      <c r="K49" s="69">
        <f t="shared" ref="K49:K51" si="40">$O$7</f>
        <v>48</v>
      </c>
      <c r="L49" s="90">
        <f t="shared" ref="L49:L51" si="41">J49*F49</f>
        <v>97.468800000000002</v>
      </c>
      <c r="M49" s="51">
        <f t="shared" ref="M49:M51" si="42">L49*K49</f>
        <v>4678.5024000000003</v>
      </c>
      <c r="N49" s="76">
        <f t="shared" ref="N49:N51" si="43">M49+I49</f>
        <v>8156.2624000000005</v>
      </c>
      <c r="O49" s="76"/>
      <c r="P49" s="84"/>
      <c r="Q49" s="5"/>
    </row>
    <row r="50" spans="1:17" ht="45">
      <c r="A50" s="24">
        <f>IF(F50&lt;&gt;"",1+MAX($A$6:A49),"")</f>
        <v>25</v>
      </c>
      <c r="B50" s="25"/>
      <c r="C50" s="46" t="s">
        <v>37</v>
      </c>
      <c r="D50" s="22">
        <v>583</v>
      </c>
      <c r="E50" s="92">
        <v>0.1</v>
      </c>
      <c r="F50" s="89">
        <f>(1+E50)*D50</f>
        <v>641.30000000000007</v>
      </c>
      <c r="G50" s="89" t="s">
        <v>27</v>
      </c>
      <c r="H50" s="93">
        <v>0.76</v>
      </c>
      <c r="I50" s="93">
        <f t="shared" si="39"/>
        <v>487.38800000000003</v>
      </c>
      <c r="J50" s="63">
        <v>2.1299999999999999E-2</v>
      </c>
      <c r="K50" s="69">
        <f t="shared" si="40"/>
        <v>48</v>
      </c>
      <c r="L50" s="90">
        <f t="shared" si="41"/>
        <v>13.659690000000001</v>
      </c>
      <c r="M50" s="51">
        <f t="shared" si="42"/>
        <v>655.66512000000012</v>
      </c>
      <c r="N50" s="76">
        <f t="shared" si="43"/>
        <v>1143.05312</v>
      </c>
      <c r="O50" s="76"/>
      <c r="P50" s="84"/>
      <c r="Q50" s="5"/>
    </row>
    <row r="51" spans="1:17" ht="15.75">
      <c r="A51" s="24">
        <f>IF(F51&lt;&gt;"",1+MAX($A$6:A50),"")</f>
        <v>26</v>
      </c>
      <c r="B51" s="25"/>
      <c r="C51" s="46" t="s">
        <v>38</v>
      </c>
      <c r="D51" s="22">
        <v>2210</v>
      </c>
      <c r="E51" s="92">
        <v>0.1</v>
      </c>
      <c r="F51" s="89">
        <f>(1+E51)*D51</f>
        <v>2431</v>
      </c>
      <c r="G51" s="89" t="s">
        <v>27</v>
      </c>
      <c r="H51" s="93">
        <v>0.76</v>
      </c>
      <c r="I51" s="93">
        <f t="shared" si="39"/>
        <v>1847.56</v>
      </c>
      <c r="J51" s="63">
        <v>2.1299999999999999E-2</v>
      </c>
      <c r="K51" s="69">
        <f t="shared" si="40"/>
        <v>48</v>
      </c>
      <c r="L51" s="90">
        <f t="shared" si="41"/>
        <v>51.780299999999997</v>
      </c>
      <c r="M51" s="51">
        <f t="shared" si="42"/>
        <v>2485.4543999999996</v>
      </c>
      <c r="N51" s="76">
        <f t="shared" si="43"/>
        <v>4333.0144</v>
      </c>
      <c r="O51" s="76"/>
      <c r="P51" s="84"/>
      <c r="Q51" s="5"/>
    </row>
    <row r="52" spans="1:17" ht="15.75">
      <c r="A52" s="24" t="str">
        <f>IF(F52&lt;&gt;"",1+MAX($A$6:A51),"")</f>
        <v/>
      </c>
      <c r="B52" s="25"/>
      <c r="C52" s="46" t="s">
        <v>28</v>
      </c>
      <c r="D52" s="22"/>
      <c r="E52" s="92"/>
      <c r="F52" s="89"/>
      <c r="G52" s="89"/>
      <c r="H52" s="93"/>
      <c r="I52" s="93"/>
      <c r="J52" s="63"/>
      <c r="K52" s="69"/>
      <c r="L52" s="90"/>
      <c r="M52" s="51"/>
      <c r="N52" s="76"/>
      <c r="O52" s="76"/>
      <c r="P52" s="84"/>
      <c r="Q52" s="5"/>
    </row>
    <row r="53" spans="1:17" ht="15.75">
      <c r="A53" s="24" t="str">
        <f>IF(F53&lt;&gt;"",1+MAX($A$6:A52),"")</f>
        <v/>
      </c>
      <c r="B53" s="7"/>
      <c r="C53" s="45" t="s">
        <v>46</v>
      </c>
      <c r="D53" s="23"/>
      <c r="E53" s="26"/>
      <c r="F53" s="23"/>
      <c r="G53" s="22"/>
      <c r="H53" s="51"/>
      <c r="I53" s="22"/>
      <c r="J53" s="22"/>
      <c r="K53" s="68"/>
      <c r="L53" s="22"/>
      <c r="M53" s="33"/>
      <c r="N53" s="76"/>
      <c r="O53" s="76"/>
      <c r="P53" s="83"/>
    </row>
    <row r="54" spans="1:17" ht="60">
      <c r="A54" s="24">
        <f>IF(F54&lt;&gt;"",1+MAX($A$6:A53),"")</f>
        <v>27</v>
      </c>
      <c r="B54" s="25"/>
      <c r="C54" s="46" t="s">
        <v>36</v>
      </c>
      <c r="D54" s="22">
        <v>1600</v>
      </c>
      <c r="E54" s="92">
        <v>0.1</v>
      </c>
      <c r="F54" s="89">
        <f>(1+E54)*D54</f>
        <v>1760.0000000000002</v>
      </c>
      <c r="G54" s="89" t="s">
        <v>27</v>
      </c>
      <c r="H54" s="93">
        <v>0.76</v>
      </c>
      <c r="I54" s="93">
        <f t="shared" ref="I54:I56" si="44">F54*H54</f>
        <v>1337.6000000000001</v>
      </c>
      <c r="J54" s="63">
        <v>2.1299999999999999E-2</v>
      </c>
      <c r="K54" s="69">
        <f t="shared" ref="K54:K56" si="45">$O$7</f>
        <v>48</v>
      </c>
      <c r="L54" s="90">
        <f t="shared" ref="L54:L56" si="46">J54*F54</f>
        <v>37.488000000000007</v>
      </c>
      <c r="M54" s="51">
        <f t="shared" ref="M54:M56" si="47">L54*K54</f>
        <v>1799.4240000000004</v>
      </c>
      <c r="N54" s="76">
        <f t="shared" ref="N54:N56" si="48">M54+I54</f>
        <v>3137.0240000000003</v>
      </c>
      <c r="O54" s="76"/>
      <c r="P54" s="84"/>
      <c r="Q54" s="5"/>
    </row>
    <row r="55" spans="1:17" ht="45">
      <c r="A55" s="24">
        <f>IF(F55&lt;&gt;"",1+MAX($A$6:A54),"")</f>
        <v>28</v>
      </c>
      <c r="B55" s="25"/>
      <c r="C55" s="46" t="s">
        <v>37</v>
      </c>
      <c r="D55" s="22">
        <v>5830</v>
      </c>
      <c r="E55" s="92">
        <v>0.1</v>
      </c>
      <c r="F55" s="89">
        <f>(1+E55)*D55</f>
        <v>6413.0000000000009</v>
      </c>
      <c r="G55" s="89" t="s">
        <v>27</v>
      </c>
      <c r="H55" s="93">
        <v>0.76</v>
      </c>
      <c r="I55" s="93">
        <f t="shared" si="44"/>
        <v>4873.880000000001</v>
      </c>
      <c r="J55" s="63">
        <v>2.1299999999999999E-2</v>
      </c>
      <c r="K55" s="69">
        <f t="shared" si="45"/>
        <v>48</v>
      </c>
      <c r="L55" s="90">
        <f t="shared" si="46"/>
        <v>136.59690000000001</v>
      </c>
      <c r="M55" s="51">
        <f t="shared" si="47"/>
        <v>6556.6512000000002</v>
      </c>
      <c r="N55" s="76">
        <f t="shared" si="48"/>
        <v>11430.531200000001</v>
      </c>
      <c r="O55" s="76"/>
      <c r="P55" s="84"/>
      <c r="Q55" s="5"/>
    </row>
    <row r="56" spans="1:17" ht="15.75">
      <c r="A56" s="24">
        <f>IF(F56&lt;&gt;"",1+MAX($A$6:A55),"")</f>
        <v>29</v>
      </c>
      <c r="B56" s="25"/>
      <c r="C56" s="46" t="s">
        <v>38</v>
      </c>
      <c r="D56" s="22">
        <v>850</v>
      </c>
      <c r="E56" s="92">
        <v>0.1</v>
      </c>
      <c r="F56" s="89">
        <f>(1+E56)*D56</f>
        <v>935.00000000000011</v>
      </c>
      <c r="G56" s="89" t="s">
        <v>27</v>
      </c>
      <c r="H56" s="93">
        <v>0.76</v>
      </c>
      <c r="I56" s="93">
        <f t="shared" si="44"/>
        <v>710.60000000000014</v>
      </c>
      <c r="J56" s="63">
        <v>2.1299999999999999E-2</v>
      </c>
      <c r="K56" s="69">
        <f t="shared" si="45"/>
        <v>48</v>
      </c>
      <c r="L56" s="90">
        <f t="shared" si="46"/>
        <v>19.915500000000002</v>
      </c>
      <c r="M56" s="51">
        <f t="shared" si="47"/>
        <v>955.94400000000007</v>
      </c>
      <c r="N56" s="76">
        <f t="shared" si="48"/>
        <v>1666.5440000000003</v>
      </c>
      <c r="O56" s="76"/>
      <c r="P56" s="84"/>
      <c r="Q56" s="5"/>
    </row>
    <row r="57" spans="1:17" ht="15.75">
      <c r="A57" s="24" t="str">
        <f>IF(F57&lt;&gt;"",1+MAX($A$6:A56),"")</f>
        <v/>
      </c>
      <c r="B57" s="25"/>
      <c r="C57" s="46"/>
      <c r="D57" s="22"/>
      <c r="E57" s="92"/>
      <c r="F57" s="89"/>
      <c r="G57" s="89"/>
      <c r="H57" s="93"/>
      <c r="I57" s="93"/>
      <c r="J57" s="63"/>
      <c r="K57" s="69"/>
      <c r="L57" s="90"/>
      <c r="M57" s="51"/>
      <c r="N57" s="76"/>
      <c r="O57" s="76"/>
      <c r="P57" s="84"/>
      <c r="Q57" s="5"/>
    </row>
    <row r="58" spans="1:17" ht="18.75">
      <c r="A58" s="24" t="str">
        <f>IF(F58&lt;&gt;"",1+MAX($A$6:A57),"")</f>
        <v/>
      </c>
      <c r="B58" s="7"/>
      <c r="C58" s="94" t="s">
        <v>47</v>
      </c>
      <c r="D58" s="23"/>
      <c r="E58" s="26"/>
      <c r="F58" s="23"/>
      <c r="G58" s="22"/>
      <c r="H58" s="51"/>
      <c r="I58" s="22"/>
      <c r="J58" s="22"/>
      <c r="K58" s="68"/>
      <c r="L58" s="22"/>
      <c r="M58" s="33"/>
      <c r="N58" s="76"/>
      <c r="O58" s="76"/>
      <c r="P58" s="83"/>
    </row>
    <row r="59" spans="1:17" ht="15.75">
      <c r="A59" s="24" t="str">
        <f>IF(F59&lt;&gt;"",1+MAX($A$6:A58),"")</f>
        <v/>
      </c>
      <c r="B59" s="7"/>
      <c r="C59" s="45" t="s">
        <v>35</v>
      </c>
      <c r="D59" s="23"/>
      <c r="E59" s="26"/>
      <c r="F59" s="23"/>
      <c r="G59" s="22"/>
      <c r="H59" s="51"/>
      <c r="I59" s="22"/>
      <c r="J59" s="22"/>
      <c r="K59" s="68"/>
      <c r="L59" s="22"/>
      <c r="M59" s="33"/>
      <c r="N59" s="76"/>
      <c r="O59" s="76"/>
      <c r="P59" s="83"/>
    </row>
    <row r="60" spans="1:17" ht="45">
      <c r="A60" s="24">
        <f>IF(F60&lt;&gt;"",1+MAX($A$6:A59),"")</f>
        <v>30</v>
      </c>
      <c r="B60" s="25"/>
      <c r="C60" s="46" t="s">
        <v>48</v>
      </c>
      <c r="D60" s="22">
        <v>1360</v>
      </c>
      <c r="E60" s="92">
        <v>0.1</v>
      </c>
      <c r="F60" s="89">
        <f>(1+E60)*D60</f>
        <v>1496.0000000000002</v>
      </c>
      <c r="G60" s="89" t="s">
        <v>16</v>
      </c>
      <c r="H60" s="93">
        <v>0.45</v>
      </c>
      <c r="I60" s="93">
        <f t="shared" ref="I60:I61" si="49">F60*H60</f>
        <v>673.20000000000016</v>
      </c>
      <c r="J60" s="63">
        <v>1.6E-2</v>
      </c>
      <c r="K60" s="69">
        <f t="shared" ref="K60:K98" si="50">$O$7</f>
        <v>48</v>
      </c>
      <c r="L60" s="90">
        <f t="shared" si="6"/>
        <v>23.936000000000003</v>
      </c>
      <c r="M60" s="51">
        <f t="shared" si="7"/>
        <v>1148.9280000000001</v>
      </c>
      <c r="N60" s="76">
        <f t="shared" si="8"/>
        <v>1822.1280000000002</v>
      </c>
      <c r="O60" s="76"/>
      <c r="P60" s="84"/>
      <c r="Q60" s="5"/>
    </row>
    <row r="61" spans="1:17" ht="45">
      <c r="A61" s="24">
        <f>IF(F61&lt;&gt;"",1+MAX($A$6:A60),"")</f>
        <v>31</v>
      </c>
      <c r="B61" s="25"/>
      <c r="C61" s="46" t="s">
        <v>49</v>
      </c>
      <c r="D61" s="22">
        <v>40</v>
      </c>
      <c r="E61" s="92">
        <v>0</v>
      </c>
      <c r="F61" s="89">
        <f>(1+E61)*D61</f>
        <v>40</v>
      </c>
      <c r="G61" s="89" t="s">
        <v>17</v>
      </c>
      <c r="H61" s="93">
        <v>32.92</v>
      </c>
      <c r="I61" s="93">
        <f t="shared" si="49"/>
        <v>1316.8000000000002</v>
      </c>
      <c r="J61" s="63">
        <v>0.53</v>
      </c>
      <c r="K61" s="69">
        <f t="shared" si="50"/>
        <v>48</v>
      </c>
      <c r="L61" s="90">
        <f t="shared" si="6"/>
        <v>21.200000000000003</v>
      </c>
      <c r="M61" s="51">
        <f t="shared" si="7"/>
        <v>1017.6000000000001</v>
      </c>
      <c r="N61" s="76">
        <f t="shared" si="8"/>
        <v>2334.4000000000005</v>
      </c>
      <c r="O61" s="76"/>
      <c r="P61" s="84"/>
      <c r="Q61" s="5"/>
    </row>
    <row r="62" spans="1:17" ht="60">
      <c r="A62" s="24">
        <f>IF(F62&lt;&gt;"",1+MAX($A$6:A61),"")</f>
        <v>32</v>
      </c>
      <c r="B62" s="25"/>
      <c r="C62" s="46" t="s">
        <v>50</v>
      </c>
      <c r="D62" s="22">
        <v>576</v>
      </c>
      <c r="E62" s="92">
        <v>0.1</v>
      </c>
      <c r="F62" s="89">
        <f>(1+E62)*D62</f>
        <v>633.6</v>
      </c>
      <c r="G62" s="89" t="s">
        <v>16</v>
      </c>
      <c r="H62" s="93">
        <v>0.45</v>
      </c>
      <c r="I62" s="93">
        <f t="shared" ref="I62" si="51">F62*H62</f>
        <v>285.12</v>
      </c>
      <c r="J62" s="63">
        <v>1.6E-2</v>
      </c>
      <c r="K62" s="69">
        <f t="shared" si="50"/>
        <v>48</v>
      </c>
      <c r="L62" s="90">
        <f t="shared" si="6"/>
        <v>10.137600000000001</v>
      </c>
      <c r="M62" s="51">
        <f t="shared" si="7"/>
        <v>486.60480000000007</v>
      </c>
      <c r="N62" s="76">
        <f t="shared" si="8"/>
        <v>771.72480000000007</v>
      </c>
      <c r="O62" s="76"/>
      <c r="P62" s="84"/>
      <c r="Q62" s="5"/>
    </row>
    <row r="63" spans="1:17" ht="15.75">
      <c r="A63" s="24" t="str">
        <f>IF(F63&lt;&gt;"",1+MAX($A$6:A62),"")</f>
        <v/>
      </c>
      <c r="B63" s="7"/>
      <c r="C63" s="45" t="s">
        <v>39</v>
      </c>
      <c r="D63" s="23"/>
      <c r="E63" s="26"/>
      <c r="F63" s="23"/>
      <c r="G63" s="22"/>
      <c r="H63" s="51"/>
      <c r="I63" s="22"/>
      <c r="J63" s="22"/>
      <c r="K63" s="68"/>
      <c r="L63" s="22"/>
      <c r="M63" s="33"/>
      <c r="N63" s="76"/>
      <c r="O63" s="76"/>
      <c r="P63" s="83"/>
    </row>
    <row r="64" spans="1:17" ht="45">
      <c r="A64" s="24">
        <f>IF(F64&lt;&gt;"",1+MAX($A$6:A63),"")</f>
        <v>33</v>
      </c>
      <c r="B64" s="25"/>
      <c r="C64" s="46" t="s">
        <v>48</v>
      </c>
      <c r="D64" s="22">
        <v>2389</v>
      </c>
      <c r="E64" s="92">
        <v>0.1</v>
      </c>
      <c r="F64" s="89">
        <f>(1+E64)*D64</f>
        <v>2627.9</v>
      </c>
      <c r="G64" s="89" t="s">
        <v>16</v>
      </c>
      <c r="H64" s="93">
        <v>0.45</v>
      </c>
      <c r="I64" s="93">
        <f t="shared" ref="I64:I66" si="52">F64*H64</f>
        <v>1182.5550000000001</v>
      </c>
      <c r="J64" s="63">
        <v>1.6E-2</v>
      </c>
      <c r="K64" s="69">
        <f t="shared" si="50"/>
        <v>48</v>
      </c>
      <c r="L64" s="90">
        <f t="shared" ref="L64:L66" si="53">J64*F64</f>
        <v>42.046400000000006</v>
      </c>
      <c r="M64" s="51">
        <f t="shared" ref="M64:M66" si="54">L64*K64</f>
        <v>2018.2272000000003</v>
      </c>
      <c r="N64" s="76">
        <f t="shared" ref="N64:N66" si="55">M64+I64</f>
        <v>3200.7822000000006</v>
      </c>
      <c r="O64" s="76"/>
      <c r="P64" s="84"/>
      <c r="Q64" s="5"/>
    </row>
    <row r="65" spans="1:17" ht="45">
      <c r="A65" s="24">
        <f>IF(F65&lt;&gt;"",1+MAX($A$6:A64),"")</f>
        <v>34</v>
      </c>
      <c r="B65" s="25"/>
      <c r="C65" s="46" t="s">
        <v>49</v>
      </c>
      <c r="D65" s="22">
        <v>70</v>
      </c>
      <c r="E65" s="92">
        <v>0</v>
      </c>
      <c r="F65" s="89">
        <f>(1+E65)*D65</f>
        <v>70</v>
      </c>
      <c r="G65" s="89" t="s">
        <v>17</v>
      </c>
      <c r="H65" s="93">
        <v>32.92</v>
      </c>
      <c r="I65" s="93">
        <f t="shared" si="52"/>
        <v>2304.4</v>
      </c>
      <c r="J65" s="63">
        <v>0.53</v>
      </c>
      <c r="K65" s="69">
        <f t="shared" si="50"/>
        <v>48</v>
      </c>
      <c r="L65" s="90">
        <f t="shared" si="53"/>
        <v>37.1</v>
      </c>
      <c r="M65" s="51">
        <f t="shared" si="54"/>
        <v>1780.8000000000002</v>
      </c>
      <c r="N65" s="76">
        <f t="shared" si="55"/>
        <v>4085.2000000000003</v>
      </c>
      <c r="O65" s="76"/>
      <c r="P65" s="84"/>
      <c r="Q65" s="5"/>
    </row>
    <row r="66" spans="1:17" ht="60">
      <c r="A66" s="24">
        <f>IF(F66&lt;&gt;"",1+MAX($A$6:A65),"")</f>
        <v>35</v>
      </c>
      <c r="B66" s="25"/>
      <c r="C66" s="46" t="s">
        <v>50</v>
      </c>
      <c r="D66" s="22">
        <v>1008</v>
      </c>
      <c r="E66" s="92">
        <v>0.1</v>
      </c>
      <c r="F66" s="89">
        <f>(1+E66)*D66</f>
        <v>1108.8000000000002</v>
      </c>
      <c r="G66" s="89" t="s">
        <v>16</v>
      </c>
      <c r="H66" s="93">
        <v>0.45</v>
      </c>
      <c r="I66" s="93">
        <f t="shared" si="52"/>
        <v>498.96000000000009</v>
      </c>
      <c r="J66" s="63">
        <v>1.6E-2</v>
      </c>
      <c r="K66" s="69">
        <f t="shared" si="50"/>
        <v>48</v>
      </c>
      <c r="L66" s="90">
        <f t="shared" si="53"/>
        <v>17.740800000000004</v>
      </c>
      <c r="M66" s="51">
        <f t="shared" si="54"/>
        <v>851.55840000000012</v>
      </c>
      <c r="N66" s="76">
        <f t="shared" si="55"/>
        <v>1350.5184000000002</v>
      </c>
      <c r="O66" s="76"/>
      <c r="P66" s="84"/>
      <c r="Q66" s="5"/>
    </row>
    <row r="67" spans="1:17" ht="15.75">
      <c r="A67" s="24" t="str">
        <f>IF(F67&lt;&gt;"",1+MAX($A$6:A66),"")</f>
        <v/>
      </c>
      <c r="B67" s="7"/>
      <c r="C67" s="45" t="s">
        <v>40</v>
      </c>
      <c r="D67" s="23"/>
      <c r="E67" s="26"/>
      <c r="F67" s="23"/>
      <c r="G67" s="22"/>
      <c r="H67" s="51"/>
      <c r="I67" s="22"/>
      <c r="J67" s="22"/>
      <c r="K67" s="68"/>
      <c r="L67" s="22"/>
      <c r="M67" s="33"/>
      <c r="N67" s="76"/>
      <c r="O67" s="76"/>
      <c r="P67" s="83"/>
    </row>
    <row r="68" spans="1:17" ht="45">
      <c r="A68" s="24">
        <f>IF(F68&lt;&gt;"",1+MAX($A$6:A67),"")</f>
        <v>36</v>
      </c>
      <c r="B68" s="25"/>
      <c r="C68" s="46" t="s">
        <v>48</v>
      </c>
      <c r="D68" s="22">
        <v>1360</v>
      </c>
      <c r="E68" s="92">
        <v>0.1</v>
      </c>
      <c r="F68" s="89">
        <f>(1+E68)*D68</f>
        <v>1496.0000000000002</v>
      </c>
      <c r="G68" s="89" t="s">
        <v>16</v>
      </c>
      <c r="H68" s="93">
        <v>0.45</v>
      </c>
      <c r="I68" s="93">
        <f t="shared" ref="I68:I70" si="56">F68*H68</f>
        <v>673.20000000000016</v>
      </c>
      <c r="J68" s="63">
        <v>1.6E-2</v>
      </c>
      <c r="K68" s="69">
        <f t="shared" si="50"/>
        <v>48</v>
      </c>
      <c r="L68" s="90">
        <f t="shared" ref="L68:L70" si="57">J68*F68</f>
        <v>23.936000000000003</v>
      </c>
      <c r="M68" s="51">
        <f t="shared" ref="M68:M70" si="58">L68*K68</f>
        <v>1148.9280000000001</v>
      </c>
      <c r="N68" s="76">
        <f t="shared" ref="N68:N70" si="59">M68+I68</f>
        <v>1822.1280000000002</v>
      </c>
      <c r="O68" s="76"/>
      <c r="P68" s="84"/>
      <c r="Q68" s="5"/>
    </row>
    <row r="69" spans="1:17" ht="45">
      <c r="A69" s="24">
        <f>IF(F69&lt;&gt;"",1+MAX($A$6:A68),"")</f>
        <v>37</v>
      </c>
      <c r="B69" s="25"/>
      <c r="C69" s="46" t="s">
        <v>49</v>
      </c>
      <c r="D69" s="22">
        <v>40</v>
      </c>
      <c r="E69" s="92">
        <v>0</v>
      </c>
      <c r="F69" s="89">
        <f>(1+E69)*D69</f>
        <v>40</v>
      </c>
      <c r="G69" s="89" t="s">
        <v>17</v>
      </c>
      <c r="H69" s="93">
        <v>32.92</v>
      </c>
      <c r="I69" s="93">
        <f t="shared" si="56"/>
        <v>1316.8000000000002</v>
      </c>
      <c r="J69" s="63">
        <v>0.53</v>
      </c>
      <c r="K69" s="69">
        <f t="shared" si="50"/>
        <v>48</v>
      </c>
      <c r="L69" s="90">
        <f t="shared" si="57"/>
        <v>21.200000000000003</v>
      </c>
      <c r="M69" s="51">
        <f t="shared" si="58"/>
        <v>1017.6000000000001</v>
      </c>
      <c r="N69" s="76">
        <f t="shared" si="59"/>
        <v>2334.4000000000005</v>
      </c>
      <c r="O69" s="76"/>
      <c r="P69" s="84"/>
      <c r="Q69" s="5"/>
    </row>
    <row r="70" spans="1:17" ht="60">
      <c r="A70" s="24">
        <f>IF(F70&lt;&gt;"",1+MAX($A$6:A69),"")</f>
        <v>38</v>
      </c>
      <c r="B70" s="25"/>
      <c r="C70" s="46" t="s">
        <v>50</v>
      </c>
      <c r="D70" s="22">
        <v>912</v>
      </c>
      <c r="E70" s="92">
        <v>0.1</v>
      </c>
      <c r="F70" s="89">
        <f>(1+E70)*D70</f>
        <v>1003.2</v>
      </c>
      <c r="G70" s="89" t="s">
        <v>16</v>
      </c>
      <c r="H70" s="93">
        <v>0.45</v>
      </c>
      <c r="I70" s="93">
        <f t="shared" si="56"/>
        <v>451.44000000000005</v>
      </c>
      <c r="J70" s="63">
        <v>1.6E-2</v>
      </c>
      <c r="K70" s="69">
        <f t="shared" si="50"/>
        <v>48</v>
      </c>
      <c r="L70" s="90">
        <f t="shared" si="57"/>
        <v>16.051200000000001</v>
      </c>
      <c r="M70" s="51">
        <f t="shared" si="58"/>
        <v>770.45760000000007</v>
      </c>
      <c r="N70" s="76">
        <f t="shared" si="59"/>
        <v>1221.8976000000002</v>
      </c>
      <c r="O70" s="76"/>
      <c r="P70" s="84"/>
      <c r="Q70" s="5"/>
    </row>
    <row r="71" spans="1:17" ht="15.75">
      <c r="A71" s="24" t="str">
        <f>IF(F71&lt;&gt;"",1+MAX($A$6:A70),"")</f>
        <v/>
      </c>
      <c r="B71" s="7"/>
      <c r="C71" s="45" t="s">
        <v>41</v>
      </c>
      <c r="D71" s="23"/>
      <c r="E71" s="26"/>
      <c r="F71" s="23"/>
      <c r="G71" s="22"/>
      <c r="H71" s="51"/>
      <c r="I71" s="22"/>
      <c r="J71" s="22"/>
      <c r="K71" s="68"/>
      <c r="L71" s="22"/>
      <c r="M71" s="33"/>
      <c r="N71" s="76"/>
      <c r="O71" s="76"/>
      <c r="P71" s="83"/>
    </row>
    <row r="72" spans="1:17" ht="45">
      <c r="A72" s="24">
        <f>IF(F72&lt;&gt;"",1+MAX($A$6:A71),"")</f>
        <v>39</v>
      </c>
      <c r="B72" s="25"/>
      <c r="C72" s="46" t="s">
        <v>48</v>
      </c>
      <c r="D72" s="22">
        <v>510</v>
      </c>
      <c r="E72" s="92">
        <v>0.1</v>
      </c>
      <c r="F72" s="89">
        <f>(1+E72)*D72</f>
        <v>561</v>
      </c>
      <c r="G72" s="89" t="s">
        <v>16</v>
      </c>
      <c r="H72" s="93">
        <v>0.45</v>
      </c>
      <c r="I72" s="93">
        <f t="shared" ref="I72:I74" si="60">F72*H72</f>
        <v>252.45000000000002</v>
      </c>
      <c r="J72" s="63">
        <v>1.6E-2</v>
      </c>
      <c r="K72" s="69">
        <f t="shared" si="50"/>
        <v>48</v>
      </c>
      <c r="L72" s="90">
        <f t="shared" ref="L72:L74" si="61">J72*F72</f>
        <v>8.9760000000000009</v>
      </c>
      <c r="M72" s="51">
        <f t="shared" ref="M72:M74" si="62">L72*K72</f>
        <v>430.84800000000007</v>
      </c>
      <c r="N72" s="76">
        <f t="shared" ref="N72:N74" si="63">M72+I72</f>
        <v>683.29800000000012</v>
      </c>
      <c r="O72" s="76"/>
      <c r="P72" s="84"/>
      <c r="Q72" s="5"/>
    </row>
    <row r="73" spans="1:17" ht="45">
      <c r="A73" s="24">
        <f>IF(F73&lt;&gt;"",1+MAX($A$6:A72),"")</f>
        <v>40</v>
      </c>
      <c r="B73" s="25"/>
      <c r="C73" s="46" t="s">
        <v>49</v>
      </c>
      <c r="D73" s="22">
        <v>15</v>
      </c>
      <c r="E73" s="92">
        <v>0</v>
      </c>
      <c r="F73" s="89">
        <f>(1+E73)*D73</f>
        <v>15</v>
      </c>
      <c r="G73" s="89" t="s">
        <v>17</v>
      </c>
      <c r="H73" s="93">
        <v>32.92</v>
      </c>
      <c r="I73" s="93">
        <f t="shared" si="60"/>
        <v>493.8</v>
      </c>
      <c r="J73" s="63">
        <v>0.53</v>
      </c>
      <c r="K73" s="69">
        <f t="shared" si="50"/>
        <v>48</v>
      </c>
      <c r="L73" s="90">
        <f t="shared" si="61"/>
        <v>7.95</v>
      </c>
      <c r="M73" s="51">
        <f t="shared" si="62"/>
        <v>381.6</v>
      </c>
      <c r="N73" s="76">
        <f t="shared" si="63"/>
        <v>875.40000000000009</v>
      </c>
      <c r="O73" s="76"/>
      <c r="P73" s="84"/>
      <c r="Q73" s="5"/>
    </row>
    <row r="74" spans="1:17" ht="60">
      <c r="A74" s="24">
        <f>IF(F74&lt;&gt;"",1+MAX($A$6:A73),"")</f>
        <v>41</v>
      </c>
      <c r="B74" s="25"/>
      <c r="C74" s="46" t="s">
        <v>50</v>
      </c>
      <c r="D74" s="22">
        <v>198</v>
      </c>
      <c r="E74" s="92">
        <v>0.1</v>
      </c>
      <c r="F74" s="89">
        <f>(1+E74)*D74</f>
        <v>217.8</v>
      </c>
      <c r="G74" s="89" t="s">
        <v>16</v>
      </c>
      <c r="H74" s="93">
        <v>0.45</v>
      </c>
      <c r="I74" s="93">
        <f t="shared" si="60"/>
        <v>98.01</v>
      </c>
      <c r="J74" s="63">
        <v>1.6E-2</v>
      </c>
      <c r="K74" s="69">
        <f t="shared" si="50"/>
        <v>48</v>
      </c>
      <c r="L74" s="90">
        <f t="shared" si="61"/>
        <v>3.4848000000000003</v>
      </c>
      <c r="M74" s="51">
        <f t="shared" si="62"/>
        <v>167.27040000000002</v>
      </c>
      <c r="N74" s="76">
        <f t="shared" si="63"/>
        <v>265.28040000000004</v>
      </c>
      <c r="O74" s="76"/>
      <c r="P74" s="84"/>
      <c r="Q74" s="5"/>
    </row>
    <row r="75" spans="1:17" ht="15.75">
      <c r="A75" s="24" t="str">
        <f>IF(F75&lt;&gt;"",1+MAX($A$6:A74),"")</f>
        <v/>
      </c>
      <c r="B75" s="7"/>
      <c r="C75" s="45" t="s">
        <v>42</v>
      </c>
      <c r="D75" s="23"/>
      <c r="E75" s="26"/>
      <c r="F75" s="23"/>
      <c r="G75" s="22"/>
      <c r="H75" s="51"/>
      <c r="I75" s="22"/>
      <c r="J75" s="22"/>
      <c r="K75" s="68"/>
      <c r="L75" s="22"/>
      <c r="M75" s="33"/>
      <c r="N75" s="76"/>
      <c r="O75" s="76"/>
      <c r="P75" s="83"/>
    </row>
    <row r="76" spans="1:17" ht="45">
      <c r="A76" s="24">
        <f>IF(F76&lt;&gt;"",1+MAX($A$6:A75),"")</f>
        <v>42</v>
      </c>
      <c r="B76" s="25"/>
      <c r="C76" s="46" t="s">
        <v>48</v>
      </c>
      <c r="D76" s="22">
        <v>1190</v>
      </c>
      <c r="E76" s="92">
        <v>0.1</v>
      </c>
      <c r="F76" s="89">
        <f>(1+E76)*D76</f>
        <v>1309</v>
      </c>
      <c r="G76" s="89" t="s">
        <v>16</v>
      </c>
      <c r="H76" s="93">
        <v>0.45</v>
      </c>
      <c r="I76" s="93">
        <f t="shared" ref="I76:I78" si="64">F76*H76</f>
        <v>589.05000000000007</v>
      </c>
      <c r="J76" s="63">
        <v>1.6E-2</v>
      </c>
      <c r="K76" s="69">
        <f t="shared" si="50"/>
        <v>48</v>
      </c>
      <c r="L76" s="90">
        <f t="shared" ref="L76:L78" si="65">J76*F76</f>
        <v>20.943999999999999</v>
      </c>
      <c r="M76" s="51">
        <f t="shared" ref="M76:M78" si="66">L76*K76</f>
        <v>1005.3119999999999</v>
      </c>
      <c r="N76" s="76">
        <f t="shared" ref="N76:N78" si="67">M76+I76</f>
        <v>1594.3620000000001</v>
      </c>
      <c r="O76" s="76"/>
      <c r="P76" s="84"/>
      <c r="Q76" s="5"/>
    </row>
    <row r="77" spans="1:17" ht="45">
      <c r="A77" s="24">
        <f>IF(F77&lt;&gt;"",1+MAX($A$6:A76),"")</f>
        <v>43</v>
      </c>
      <c r="B77" s="25"/>
      <c r="C77" s="46" t="s">
        <v>49</v>
      </c>
      <c r="D77" s="22">
        <v>35</v>
      </c>
      <c r="E77" s="92">
        <v>0</v>
      </c>
      <c r="F77" s="89">
        <f>(1+E77)*D77</f>
        <v>35</v>
      </c>
      <c r="G77" s="89" t="s">
        <v>17</v>
      </c>
      <c r="H77" s="93">
        <v>32.92</v>
      </c>
      <c r="I77" s="93">
        <f t="shared" si="64"/>
        <v>1152.2</v>
      </c>
      <c r="J77" s="63">
        <v>0.53</v>
      </c>
      <c r="K77" s="69">
        <f t="shared" si="50"/>
        <v>48</v>
      </c>
      <c r="L77" s="90">
        <f t="shared" si="65"/>
        <v>18.55</v>
      </c>
      <c r="M77" s="51">
        <f t="shared" si="66"/>
        <v>890.40000000000009</v>
      </c>
      <c r="N77" s="76">
        <f t="shared" si="67"/>
        <v>2042.6000000000001</v>
      </c>
      <c r="O77" s="76"/>
      <c r="P77" s="84"/>
      <c r="Q77" s="5"/>
    </row>
    <row r="78" spans="1:17" ht="60">
      <c r="A78" s="24">
        <f>IF(F78&lt;&gt;"",1+MAX($A$6:A77),"")</f>
        <v>44</v>
      </c>
      <c r="B78" s="25"/>
      <c r="C78" s="46" t="s">
        <v>50</v>
      </c>
      <c r="D78" s="22">
        <v>462</v>
      </c>
      <c r="E78" s="92">
        <v>0.1</v>
      </c>
      <c r="F78" s="89">
        <f>(1+E78)*D78</f>
        <v>508.20000000000005</v>
      </c>
      <c r="G78" s="89" t="s">
        <v>16</v>
      </c>
      <c r="H78" s="93">
        <v>0.45</v>
      </c>
      <c r="I78" s="93">
        <f t="shared" si="64"/>
        <v>228.69000000000003</v>
      </c>
      <c r="J78" s="63">
        <v>1.6E-2</v>
      </c>
      <c r="K78" s="69">
        <f t="shared" si="50"/>
        <v>48</v>
      </c>
      <c r="L78" s="90">
        <f t="shared" si="65"/>
        <v>8.1312000000000015</v>
      </c>
      <c r="M78" s="51">
        <f t="shared" si="66"/>
        <v>390.2976000000001</v>
      </c>
      <c r="N78" s="76">
        <f t="shared" si="67"/>
        <v>618.98760000000016</v>
      </c>
      <c r="O78" s="76"/>
      <c r="P78" s="84"/>
      <c r="Q78" s="5"/>
    </row>
    <row r="79" spans="1:17" ht="15.75">
      <c r="A79" s="24" t="str">
        <f>IF(F79&lt;&gt;"",1+MAX($A$6:A78),"")</f>
        <v/>
      </c>
      <c r="B79" s="7"/>
      <c r="C79" s="45" t="s">
        <v>43</v>
      </c>
      <c r="D79" s="23"/>
      <c r="E79" s="26"/>
      <c r="F79" s="23"/>
      <c r="G79" s="22"/>
      <c r="H79" s="51"/>
      <c r="I79" s="22"/>
      <c r="J79" s="22"/>
      <c r="K79" s="68"/>
      <c r="L79" s="22"/>
      <c r="M79" s="33"/>
      <c r="N79" s="76"/>
      <c r="O79" s="76"/>
      <c r="P79" s="83"/>
    </row>
    <row r="80" spans="1:17" ht="45">
      <c r="A80" s="24">
        <f>IF(F80&lt;&gt;"",1+MAX($A$6:A79),"")</f>
        <v>45</v>
      </c>
      <c r="B80" s="25"/>
      <c r="C80" s="46" t="s">
        <v>48</v>
      </c>
      <c r="D80" s="22">
        <v>340</v>
      </c>
      <c r="E80" s="92">
        <v>0.1</v>
      </c>
      <c r="F80" s="89">
        <f>(1+E80)*D80</f>
        <v>374.00000000000006</v>
      </c>
      <c r="G80" s="89" t="s">
        <v>16</v>
      </c>
      <c r="H80" s="93">
        <v>0.45</v>
      </c>
      <c r="I80" s="93">
        <f t="shared" ref="I80:I82" si="68">F80*H80</f>
        <v>168.30000000000004</v>
      </c>
      <c r="J80" s="63">
        <v>1.6E-2</v>
      </c>
      <c r="K80" s="69">
        <f t="shared" si="50"/>
        <v>48</v>
      </c>
      <c r="L80" s="90">
        <f t="shared" ref="L80:L82" si="69">J80*F80</f>
        <v>5.9840000000000009</v>
      </c>
      <c r="M80" s="51">
        <f t="shared" ref="M80:M82" si="70">L80*K80</f>
        <v>287.23200000000003</v>
      </c>
      <c r="N80" s="76">
        <f t="shared" ref="N80:N82" si="71">M80+I80</f>
        <v>455.53200000000004</v>
      </c>
      <c r="O80" s="76"/>
      <c r="P80" s="84"/>
      <c r="Q80" s="5"/>
    </row>
    <row r="81" spans="1:17" ht="45">
      <c r="A81" s="24">
        <f>IF(F81&lt;&gt;"",1+MAX($A$6:A80),"")</f>
        <v>46</v>
      </c>
      <c r="B81" s="25"/>
      <c r="C81" s="46" t="s">
        <v>49</v>
      </c>
      <c r="D81" s="22">
        <v>10</v>
      </c>
      <c r="E81" s="92">
        <v>0</v>
      </c>
      <c r="F81" s="89">
        <f>(1+E81)*D81</f>
        <v>10</v>
      </c>
      <c r="G81" s="89" t="s">
        <v>17</v>
      </c>
      <c r="H81" s="93">
        <v>32.92</v>
      </c>
      <c r="I81" s="93">
        <f t="shared" si="68"/>
        <v>329.20000000000005</v>
      </c>
      <c r="J81" s="63">
        <v>0.53</v>
      </c>
      <c r="K81" s="69">
        <f t="shared" si="50"/>
        <v>48</v>
      </c>
      <c r="L81" s="90">
        <f t="shared" si="69"/>
        <v>5.3000000000000007</v>
      </c>
      <c r="M81" s="51">
        <f t="shared" si="70"/>
        <v>254.40000000000003</v>
      </c>
      <c r="N81" s="76">
        <f t="shared" si="71"/>
        <v>583.60000000000014</v>
      </c>
      <c r="O81" s="76"/>
      <c r="P81" s="84"/>
      <c r="Q81" s="5"/>
    </row>
    <row r="82" spans="1:17" ht="60">
      <c r="A82" s="24">
        <f>IF(F82&lt;&gt;"",1+MAX($A$6:A81),"")</f>
        <v>47</v>
      </c>
      <c r="B82" s="25"/>
      <c r="C82" s="46" t="s">
        <v>50</v>
      </c>
      <c r="D82" s="22">
        <v>164</v>
      </c>
      <c r="E82" s="92">
        <v>0.1</v>
      </c>
      <c r="F82" s="89">
        <f>(1+E82)*D82</f>
        <v>180.4</v>
      </c>
      <c r="G82" s="89" t="s">
        <v>16</v>
      </c>
      <c r="H82" s="93">
        <v>0.45</v>
      </c>
      <c r="I82" s="93">
        <f t="shared" si="68"/>
        <v>81.180000000000007</v>
      </c>
      <c r="J82" s="63">
        <v>1.6E-2</v>
      </c>
      <c r="K82" s="69">
        <f t="shared" si="50"/>
        <v>48</v>
      </c>
      <c r="L82" s="90">
        <f t="shared" si="69"/>
        <v>2.8864000000000001</v>
      </c>
      <c r="M82" s="51">
        <f t="shared" si="70"/>
        <v>138.5472</v>
      </c>
      <c r="N82" s="76">
        <f t="shared" si="71"/>
        <v>219.72720000000001</v>
      </c>
      <c r="O82" s="76"/>
      <c r="P82" s="84"/>
      <c r="Q82" s="5"/>
    </row>
    <row r="83" spans="1:17" ht="15.75">
      <c r="A83" s="24" t="str">
        <f>IF(F83&lt;&gt;"",1+MAX($A$6:A82),"")</f>
        <v/>
      </c>
      <c r="B83" s="7"/>
      <c r="C83" s="45" t="s">
        <v>45</v>
      </c>
      <c r="D83" s="23"/>
      <c r="E83" s="26"/>
      <c r="F83" s="23"/>
      <c r="G83" s="22"/>
      <c r="H83" s="51"/>
      <c r="I83" s="22"/>
      <c r="J83" s="22"/>
      <c r="K83" s="68"/>
      <c r="L83" s="22"/>
      <c r="M83" s="33"/>
      <c r="N83" s="76"/>
      <c r="O83" s="76"/>
      <c r="P83" s="83"/>
    </row>
    <row r="84" spans="1:17" ht="45">
      <c r="A84" s="24">
        <f>IF(F84&lt;&gt;"",1+MAX($A$6:A83),"")</f>
        <v>48</v>
      </c>
      <c r="B84" s="25"/>
      <c r="C84" s="46" t="s">
        <v>48</v>
      </c>
      <c r="D84" s="22">
        <v>2652</v>
      </c>
      <c r="E84" s="92">
        <v>0.1</v>
      </c>
      <c r="F84" s="89">
        <f>(1+E84)*D84</f>
        <v>2917.2000000000003</v>
      </c>
      <c r="G84" s="89" t="s">
        <v>16</v>
      </c>
      <c r="H84" s="93">
        <v>0.45</v>
      </c>
      <c r="I84" s="93">
        <f t="shared" ref="I84:I86" si="72">F84*H84</f>
        <v>1312.7400000000002</v>
      </c>
      <c r="J84" s="63">
        <v>1.6E-2</v>
      </c>
      <c r="K84" s="69">
        <f t="shared" si="50"/>
        <v>48</v>
      </c>
      <c r="L84" s="90">
        <f t="shared" ref="L84:L86" si="73">J84*F84</f>
        <v>46.675200000000004</v>
      </c>
      <c r="M84" s="51">
        <f t="shared" ref="M84:M86" si="74">L84*K84</f>
        <v>2240.4096</v>
      </c>
      <c r="N84" s="76">
        <f t="shared" ref="N84:N86" si="75">M84+I84</f>
        <v>3553.1496000000002</v>
      </c>
      <c r="O84" s="76"/>
      <c r="P84" s="84"/>
      <c r="Q84" s="5"/>
    </row>
    <row r="85" spans="1:17" ht="45">
      <c r="A85" s="24">
        <f>IF(F85&lt;&gt;"",1+MAX($A$6:A84),"")</f>
        <v>49</v>
      </c>
      <c r="B85" s="25"/>
      <c r="C85" s="46" t="s">
        <v>49</v>
      </c>
      <c r="D85" s="22">
        <v>78</v>
      </c>
      <c r="E85" s="92">
        <v>0</v>
      </c>
      <c r="F85" s="89">
        <f>(1+E85)*D85</f>
        <v>78</v>
      </c>
      <c r="G85" s="89" t="s">
        <v>17</v>
      </c>
      <c r="H85" s="93">
        <v>32.92</v>
      </c>
      <c r="I85" s="93">
        <f t="shared" si="72"/>
        <v>2567.7600000000002</v>
      </c>
      <c r="J85" s="63">
        <v>0.53</v>
      </c>
      <c r="K85" s="69">
        <f t="shared" si="50"/>
        <v>48</v>
      </c>
      <c r="L85" s="90">
        <f t="shared" si="73"/>
        <v>41.34</v>
      </c>
      <c r="M85" s="51">
        <f t="shared" si="74"/>
        <v>1984.3200000000002</v>
      </c>
      <c r="N85" s="76">
        <f t="shared" si="75"/>
        <v>4552.08</v>
      </c>
      <c r="O85" s="76"/>
      <c r="P85" s="84"/>
      <c r="Q85" s="5"/>
    </row>
    <row r="86" spans="1:17" ht="60">
      <c r="A86" s="24">
        <f>IF(F86&lt;&gt;"",1+MAX($A$6:A85),"")</f>
        <v>50</v>
      </c>
      <c r="B86" s="25"/>
      <c r="C86" s="46" t="s">
        <v>50</v>
      </c>
      <c r="D86" s="22">
        <v>1430</v>
      </c>
      <c r="E86" s="92">
        <v>0.1</v>
      </c>
      <c r="F86" s="89">
        <f>(1+E86)*D86</f>
        <v>1573.0000000000002</v>
      </c>
      <c r="G86" s="89" t="s">
        <v>16</v>
      </c>
      <c r="H86" s="93">
        <v>0.45</v>
      </c>
      <c r="I86" s="93">
        <f t="shared" si="72"/>
        <v>707.85000000000014</v>
      </c>
      <c r="J86" s="63">
        <v>1.6E-2</v>
      </c>
      <c r="K86" s="69">
        <f t="shared" si="50"/>
        <v>48</v>
      </c>
      <c r="L86" s="90">
        <f t="shared" si="73"/>
        <v>25.168000000000003</v>
      </c>
      <c r="M86" s="51">
        <f t="shared" si="74"/>
        <v>1208.0640000000001</v>
      </c>
      <c r="N86" s="76">
        <f t="shared" si="75"/>
        <v>1915.9140000000002</v>
      </c>
      <c r="O86" s="76"/>
      <c r="P86" s="84"/>
      <c r="Q86" s="5"/>
    </row>
    <row r="87" spans="1:17" ht="15.75">
      <c r="A87" s="24" t="str">
        <f>IF(F87&lt;&gt;"",1+MAX($A$6:A86),"")</f>
        <v/>
      </c>
      <c r="B87" s="7"/>
      <c r="C87" s="45" t="s">
        <v>44</v>
      </c>
      <c r="D87" s="23"/>
      <c r="E87" s="26"/>
      <c r="F87" s="23"/>
      <c r="G87" s="22"/>
      <c r="H87" s="51"/>
      <c r="I87" s="22"/>
      <c r="J87" s="22"/>
      <c r="K87" s="68"/>
      <c r="L87" s="22"/>
      <c r="M87" s="33"/>
      <c r="N87" s="76"/>
      <c r="O87" s="76"/>
      <c r="P87" s="83"/>
    </row>
    <row r="88" spans="1:17" ht="45">
      <c r="A88" s="24">
        <f>IF(F88&lt;&gt;"",1+MAX($A$6:A87),"")</f>
        <v>51</v>
      </c>
      <c r="B88" s="25"/>
      <c r="C88" s="46" t="s">
        <v>48</v>
      </c>
      <c r="D88" s="22">
        <v>816</v>
      </c>
      <c r="E88" s="92">
        <v>0.1</v>
      </c>
      <c r="F88" s="89">
        <f>(1+E88)*D88</f>
        <v>897.6</v>
      </c>
      <c r="G88" s="89" t="s">
        <v>16</v>
      </c>
      <c r="H88" s="93">
        <v>0.45</v>
      </c>
      <c r="I88" s="93">
        <f t="shared" ref="I88:I90" si="76">F88*H88</f>
        <v>403.92</v>
      </c>
      <c r="J88" s="63">
        <v>1.6E-2</v>
      </c>
      <c r="K88" s="69">
        <f t="shared" si="50"/>
        <v>48</v>
      </c>
      <c r="L88" s="90">
        <f t="shared" ref="L88:L90" si="77">J88*F88</f>
        <v>14.361600000000001</v>
      </c>
      <c r="M88" s="51">
        <f t="shared" ref="M88:M90" si="78">L88*K88</f>
        <v>689.35680000000002</v>
      </c>
      <c r="N88" s="76">
        <f t="shared" ref="N88:N90" si="79">M88+I88</f>
        <v>1093.2768000000001</v>
      </c>
      <c r="O88" s="76"/>
      <c r="P88" s="84"/>
      <c r="Q88" s="5"/>
    </row>
    <row r="89" spans="1:17" ht="45">
      <c r="A89" s="24">
        <f>IF(F89&lt;&gt;"",1+MAX($A$6:A88),"")</f>
        <v>52</v>
      </c>
      <c r="B89" s="25"/>
      <c r="C89" s="46" t="s">
        <v>49</v>
      </c>
      <c r="D89" s="22">
        <v>24</v>
      </c>
      <c r="E89" s="92">
        <v>0</v>
      </c>
      <c r="F89" s="89">
        <f>(1+E89)*D89</f>
        <v>24</v>
      </c>
      <c r="G89" s="89" t="s">
        <v>17</v>
      </c>
      <c r="H89" s="93">
        <v>32.92</v>
      </c>
      <c r="I89" s="93">
        <f t="shared" si="76"/>
        <v>790.08</v>
      </c>
      <c r="J89" s="63">
        <v>0.53</v>
      </c>
      <c r="K89" s="69">
        <f t="shared" si="50"/>
        <v>48</v>
      </c>
      <c r="L89" s="90">
        <f t="shared" si="77"/>
        <v>12.72</v>
      </c>
      <c r="M89" s="51">
        <f t="shared" si="78"/>
        <v>610.56000000000006</v>
      </c>
      <c r="N89" s="76">
        <f t="shared" si="79"/>
        <v>1400.64</v>
      </c>
      <c r="O89" s="76"/>
      <c r="P89" s="84"/>
      <c r="Q89" s="5"/>
    </row>
    <row r="90" spans="1:17" ht="60">
      <c r="A90" s="24">
        <f>IF(F90&lt;&gt;"",1+MAX($A$6:A89),"")</f>
        <v>53</v>
      </c>
      <c r="B90" s="25"/>
      <c r="C90" s="46" t="s">
        <v>50</v>
      </c>
      <c r="D90" s="22">
        <v>440</v>
      </c>
      <c r="E90" s="92">
        <v>0.1</v>
      </c>
      <c r="F90" s="89">
        <f>(1+E90)*D90</f>
        <v>484.00000000000006</v>
      </c>
      <c r="G90" s="89" t="s">
        <v>16</v>
      </c>
      <c r="H90" s="93">
        <v>0.45</v>
      </c>
      <c r="I90" s="93">
        <f t="shared" si="76"/>
        <v>217.80000000000004</v>
      </c>
      <c r="J90" s="63">
        <v>1.6E-2</v>
      </c>
      <c r="K90" s="69">
        <f t="shared" si="50"/>
        <v>48</v>
      </c>
      <c r="L90" s="90">
        <f t="shared" si="77"/>
        <v>7.7440000000000007</v>
      </c>
      <c r="M90" s="51">
        <f t="shared" si="78"/>
        <v>371.71200000000005</v>
      </c>
      <c r="N90" s="76">
        <f t="shared" si="79"/>
        <v>589.51200000000006</v>
      </c>
      <c r="O90" s="76"/>
      <c r="P90" s="84"/>
      <c r="Q90" s="5"/>
    </row>
    <row r="91" spans="1:17" ht="15.75">
      <c r="A91" s="24" t="str">
        <f>IF(F91&lt;&gt;"",1+MAX($A$6:A90),"")</f>
        <v/>
      </c>
      <c r="B91" s="7"/>
      <c r="C91" s="45" t="s">
        <v>46</v>
      </c>
      <c r="D91" s="23"/>
      <c r="E91" s="26"/>
      <c r="F91" s="23"/>
      <c r="G91" s="22"/>
      <c r="H91" s="51"/>
      <c r="I91" s="22"/>
      <c r="J91" s="22"/>
      <c r="K91" s="68"/>
      <c r="L91" s="22"/>
      <c r="M91" s="33"/>
      <c r="N91" s="76"/>
      <c r="O91" s="76"/>
      <c r="P91" s="83"/>
    </row>
    <row r="92" spans="1:17" ht="45">
      <c r="A92" s="24">
        <f>IF(F92&lt;&gt;"",1+MAX($A$6:A91),"")</f>
        <v>54</v>
      </c>
      <c r="B92" s="25"/>
      <c r="C92" s="46" t="s">
        <v>48</v>
      </c>
      <c r="D92" s="22">
        <v>1020</v>
      </c>
      <c r="E92" s="92">
        <v>0.1</v>
      </c>
      <c r="F92" s="89">
        <f>(1+E92)*D92</f>
        <v>1122</v>
      </c>
      <c r="G92" s="89" t="s">
        <v>16</v>
      </c>
      <c r="H92" s="93">
        <v>0.45</v>
      </c>
      <c r="I92" s="93">
        <f t="shared" ref="I92:I94" si="80">F92*H92</f>
        <v>504.90000000000003</v>
      </c>
      <c r="J92" s="63">
        <v>1.6E-2</v>
      </c>
      <c r="K92" s="69">
        <f t="shared" si="50"/>
        <v>48</v>
      </c>
      <c r="L92" s="90">
        <f t="shared" ref="L92:L94" si="81">J92*F92</f>
        <v>17.952000000000002</v>
      </c>
      <c r="M92" s="51">
        <f t="shared" ref="M92:M94" si="82">L92*K92</f>
        <v>861.69600000000014</v>
      </c>
      <c r="N92" s="76">
        <f t="shared" ref="N92:N94" si="83">M92+I92</f>
        <v>1366.5960000000002</v>
      </c>
      <c r="O92" s="76"/>
      <c r="P92" s="84"/>
      <c r="Q92" s="5"/>
    </row>
    <row r="93" spans="1:17" ht="45">
      <c r="A93" s="24">
        <f>IF(F93&lt;&gt;"",1+MAX($A$6:A92),"")</f>
        <v>55</v>
      </c>
      <c r="B93" s="25"/>
      <c r="C93" s="46" t="s">
        <v>49</v>
      </c>
      <c r="D93" s="22">
        <v>30</v>
      </c>
      <c r="E93" s="92">
        <v>0</v>
      </c>
      <c r="F93" s="89">
        <f>(1+E93)*D93</f>
        <v>30</v>
      </c>
      <c r="G93" s="89" t="s">
        <v>17</v>
      </c>
      <c r="H93" s="93">
        <v>32.92</v>
      </c>
      <c r="I93" s="93">
        <f t="shared" si="80"/>
        <v>987.6</v>
      </c>
      <c r="J93" s="63">
        <v>0.53</v>
      </c>
      <c r="K93" s="69">
        <f t="shared" si="50"/>
        <v>48</v>
      </c>
      <c r="L93" s="90">
        <f t="shared" si="81"/>
        <v>15.9</v>
      </c>
      <c r="M93" s="51">
        <f t="shared" si="82"/>
        <v>763.2</v>
      </c>
      <c r="N93" s="76">
        <f t="shared" si="83"/>
        <v>1750.8000000000002</v>
      </c>
      <c r="O93" s="76"/>
      <c r="P93" s="84"/>
      <c r="Q93" s="5"/>
    </row>
    <row r="94" spans="1:17" ht="60">
      <c r="A94" s="24">
        <f>IF(F94&lt;&gt;"",1+MAX($A$6:A93),"")</f>
        <v>56</v>
      </c>
      <c r="B94" s="25"/>
      <c r="C94" s="46" t="s">
        <v>50</v>
      </c>
      <c r="D94" s="22">
        <v>620</v>
      </c>
      <c r="E94" s="92">
        <v>0.1</v>
      </c>
      <c r="F94" s="89">
        <f>(1+E94)*D94</f>
        <v>682</v>
      </c>
      <c r="G94" s="89" t="s">
        <v>16</v>
      </c>
      <c r="H94" s="93">
        <v>0.45</v>
      </c>
      <c r="I94" s="93">
        <f t="shared" si="80"/>
        <v>306.90000000000003</v>
      </c>
      <c r="J94" s="63">
        <v>1.6E-2</v>
      </c>
      <c r="K94" s="69">
        <f t="shared" si="50"/>
        <v>48</v>
      </c>
      <c r="L94" s="90">
        <f t="shared" si="81"/>
        <v>10.912000000000001</v>
      </c>
      <c r="M94" s="51">
        <f t="shared" si="82"/>
        <v>523.77600000000007</v>
      </c>
      <c r="N94" s="76">
        <f t="shared" si="83"/>
        <v>830.67600000000016</v>
      </c>
      <c r="O94" s="76"/>
      <c r="P94" s="84"/>
      <c r="Q94" s="5"/>
    </row>
    <row r="95" spans="1:17" ht="15.75">
      <c r="A95" s="24" t="str">
        <f>IF(F95&lt;&gt;"",1+MAX($A$6:A94),"")</f>
        <v/>
      </c>
      <c r="B95" s="7"/>
      <c r="C95" s="45" t="s">
        <v>32</v>
      </c>
      <c r="D95" s="23"/>
      <c r="E95" s="26"/>
      <c r="F95" s="23"/>
      <c r="G95" s="22"/>
      <c r="H95" s="51"/>
      <c r="I95" s="22"/>
      <c r="J95" s="22"/>
      <c r="K95" s="68"/>
      <c r="L95" s="22"/>
      <c r="M95" s="33"/>
      <c r="N95" s="76"/>
      <c r="O95" s="76"/>
      <c r="P95" s="83"/>
    </row>
    <row r="96" spans="1:17" ht="45">
      <c r="A96" s="24">
        <f>IF(F96&lt;&gt;"",1+MAX($A$6:A95),"")</f>
        <v>57</v>
      </c>
      <c r="B96" s="25"/>
      <c r="C96" s="46" t="s">
        <v>48</v>
      </c>
      <c r="D96" s="22">
        <v>578</v>
      </c>
      <c r="E96" s="92">
        <v>0.1</v>
      </c>
      <c r="F96" s="89">
        <f>(1+E96)*D96</f>
        <v>635.80000000000007</v>
      </c>
      <c r="G96" s="89" t="s">
        <v>16</v>
      </c>
      <c r="H96" s="93">
        <v>0.45</v>
      </c>
      <c r="I96" s="93">
        <f t="shared" ref="I96:I98" si="84">F96*H96</f>
        <v>286.11</v>
      </c>
      <c r="J96" s="63">
        <v>1.6E-2</v>
      </c>
      <c r="K96" s="69">
        <f t="shared" si="50"/>
        <v>48</v>
      </c>
      <c r="L96" s="90">
        <f t="shared" ref="L96:L98" si="85">J96*F96</f>
        <v>10.172800000000001</v>
      </c>
      <c r="M96" s="51">
        <f t="shared" ref="M96:M98" si="86">L96*K96</f>
        <v>488.2944</v>
      </c>
      <c r="N96" s="76">
        <f t="shared" ref="N96:N98" si="87">M96+I96</f>
        <v>774.40440000000001</v>
      </c>
      <c r="O96" s="76"/>
      <c r="P96" s="84"/>
      <c r="Q96" s="5"/>
    </row>
    <row r="97" spans="1:17" ht="45">
      <c r="A97" s="24">
        <f>IF(F97&lt;&gt;"",1+MAX($A$6:A96),"")</f>
        <v>58</v>
      </c>
      <c r="B97" s="25"/>
      <c r="C97" s="46" t="s">
        <v>49</v>
      </c>
      <c r="D97" s="22">
        <v>17</v>
      </c>
      <c r="E97" s="92">
        <v>0</v>
      </c>
      <c r="F97" s="89">
        <f>(1+E97)*D97</f>
        <v>17</v>
      </c>
      <c r="G97" s="89" t="s">
        <v>17</v>
      </c>
      <c r="H97" s="93">
        <v>32.92</v>
      </c>
      <c r="I97" s="93">
        <f t="shared" si="84"/>
        <v>559.64</v>
      </c>
      <c r="J97" s="63">
        <v>0.53</v>
      </c>
      <c r="K97" s="69">
        <f t="shared" si="50"/>
        <v>48</v>
      </c>
      <c r="L97" s="90">
        <f t="shared" si="85"/>
        <v>9.01</v>
      </c>
      <c r="M97" s="51">
        <f t="shared" si="86"/>
        <v>432.48</v>
      </c>
      <c r="N97" s="76">
        <f t="shared" si="87"/>
        <v>992.12</v>
      </c>
      <c r="O97" s="76"/>
      <c r="P97" s="84"/>
      <c r="Q97" s="5"/>
    </row>
    <row r="98" spans="1:17" ht="60">
      <c r="A98" s="24">
        <f>IF(F98&lt;&gt;"",1+MAX($A$6:A97),"")</f>
        <v>59</v>
      </c>
      <c r="B98" s="25"/>
      <c r="C98" s="46" t="s">
        <v>50</v>
      </c>
      <c r="D98" s="22">
        <v>1820</v>
      </c>
      <c r="E98" s="92">
        <v>0.1</v>
      </c>
      <c r="F98" s="89">
        <f>(1+E98)*D98</f>
        <v>2002.0000000000002</v>
      </c>
      <c r="G98" s="89" t="s">
        <v>16</v>
      </c>
      <c r="H98" s="93">
        <v>0.45</v>
      </c>
      <c r="I98" s="93">
        <f t="shared" si="84"/>
        <v>900.90000000000009</v>
      </c>
      <c r="J98" s="63">
        <v>1.6E-2</v>
      </c>
      <c r="K98" s="69">
        <f t="shared" si="50"/>
        <v>48</v>
      </c>
      <c r="L98" s="90">
        <f t="shared" si="85"/>
        <v>32.032000000000004</v>
      </c>
      <c r="M98" s="51">
        <f t="shared" si="86"/>
        <v>1537.5360000000001</v>
      </c>
      <c r="N98" s="76">
        <f t="shared" si="87"/>
        <v>2438.4360000000001</v>
      </c>
      <c r="O98" s="76"/>
      <c r="P98" s="84"/>
      <c r="Q98" s="5"/>
    </row>
    <row r="99" spans="1:17" ht="15.75">
      <c r="A99" s="24" t="str">
        <f>IF(F99&lt;&gt;"",1+MAX($A$6:A98),"")</f>
        <v/>
      </c>
      <c r="B99" s="25"/>
      <c r="C99" s="46"/>
      <c r="D99" s="22"/>
      <c r="E99" s="92"/>
      <c r="F99" s="89"/>
      <c r="G99" s="89"/>
      <c r="H99" s="93"/>
      <c r="I99" s="93"/>
      <c r="J99" s="63"/>
      <c r="K99" s="69"/>
      <c r="L99" s="90"/>
      <c r="M99" s="51"/>
      <c r="N99" s="76"/>
      <c r="O99" s="76"/>
      <c r="P99" s="84"/>
      <c r="Q99" s="5"/>
    </row>
    <row r="100" spans="1:17" ht="18.75">
      <c r="A100" s="24" t="str">
        <f>IF(F100&lt;&gt;"",1+MAX($A$6:A99),"")</f>
        <v/>
      </c>
      <c r="B100" s="7"/>
      <c r="C100" s="94" t="s">
        <v>51</v>
      </c>
      <c r="D100" s="23"/>
      <c r="E100" s="26"/>
      <c r="F100" s="23"/>
      <c r="G100" s="22"/>
      <c r="H100" s="51"/>
      <c r="I100" s="22"/>
      <c r="J100" s="22"/>
      <c r="K100" s="68"/>
      <c r="L100" s="22"/>
      <c r="M100" s="33"/>
      <c r="N100" s="76"/>
      <c r="O100" s="76"/>
      <c r="P100" s="83"/>
    </row>
    <row r="101" spans="1:17" ht="15.75">
      <c r="A101" s="24" t="str">
        <f>IF(F101&lt;&gt;"",1+MAX($A$6:A100),"")</f>
        <v/>
      </c>
      <c r="B101" s="7"/>
      <c r="C101" s="45" t="s">
        <v>45</v>
      </c>
      <c r="D101" s="23"/>
      <c r="E101" s="26"/>
      <c r="F101" s="23"/>
      <c r="G101" s="22"/>
      <c r="H101" s="51"/>
      <c r="I101" s="22"/>
      <c r="J101" s="22"/>
      <c r="K101" s="68"/>
      <c r="L101" s="22"/>
      <c r="M101" s="33"/>
      <c r="N101" s="76"/>
      <c r="O101" s="76"/>
      <c r="P101" s="83"/>
    </row>
    <row r="102" spans="1:17" ht="45">
      <c r="A102" s="24">
        <f>IF(F102&lt;&gt;"",1+MAX($A$6:A101),"")</f>
        <v>60</v>
      </c>
      <c r="B102" s="25"/>
      <c r="C102" s="46" t="s">
        <v>52</v>
      </c>
      <c r="D102" s="22">
        <v>9064</v>
      </c>
      <c r="E102" s="92">
        <v>0.1</v>
      </c>
      <c r="F102" s="89">
        <f t="shared" ref="F102:F147" si="88">(1+E102)*D102</f>
        <v>9970.4000000000015</v>
      </c>
      <c r="G102" s="89" t="s">
        <v>27</v>
      </c>
      <c r="H102" s="93">
        <v>0.76</v>
      </c>
      <c r="I102" s="93">
        <f t="shared" ref="I102:I103" si="89">F102*H102</f>
        <v>7577.5040000000008</v>
      </c>
      <c r="J102" s="63">
        <v>2.3199999999999998E-2</v>
      </c>
      <c r="K102" s="69">
        <f t="shared" ref="K102:K103" si="90">$O$7</f>
        <v>48</v>
      </c>
      <c r="L102" s="90">
        <f t="shared" ref="L102:L147" si="91">J102*F102</f>
        <v>231.31328000000002</v>
      </c>
      <c r="M102" s="51">
        <f t="shared" ref="M102:M147" si="92">L102*K102</f>
        <v>11103.03744</v>
      </c>
      <c r="N102" s="76">
        <f t="shared" ref="N102:N147" si="93">M102+I102</f>
        <v>18680.541440000001</v>
      </c>
      <c r="O102" s="76"/>
      <c r="P102" s="84"/>
      <c r="Q102" s="5"/>
    </row>
    <row r="103" spans="1:17" ht="60">
      <c r="A103" s="24">
        <f>IF(F103&lt;&gt;"",1+MAX($A$6:A102),"")</f>
        <v>61</v>
      </c>
      <c r="B103" s="25"/>
      <c r="C103" s="46" t="s">
        <v>53</v>
      </c>
      <c r="D103" s="22">
        <v>52</v>
      </c>
      <c r="E103" s="92">
        <v>0.1</v>
      </c>
      <c r="F103" s="89">
        <f t="shared" si="88"/>
        <v>57.2</v>
      </c>
      <c r="G103" s="89" t="s">
        <v>27</v>
      </c>
      <c r="H103" s="93">
        <v>0.76</v>
      </c>
      <c r="I103" s="93">
        <f t="shared" si="89"/>
        <v>43.472000000000001</v>
      </c>
      <c r="J103" s="63">
        <v>2.3199999999999998E-2</v>
      </c>
      <c r="K103" s="69">
        <f t="shared" si="90"/>
        <v>48</v>
      </c>
      <c r="L103" s="90">
        <f t="shared" si="91"/>
        <v>1.32704</v>
      </c>
      <c r="M103" s="51">
        <f t="shared" si="92"/>
        <v>63.697919999999996</v>
      </c>
      <c r="N103" s="76">
        <f t="shared" si="93"/>
        <v>107.16991999999999</v>
      </c>
      <c r="O103" s="76"/>
      <c r="P103" s="84"/>
      <c r="Q103" s="5"/>
    </row>
    <row r="104" spans="1:17" ht="15.75">
      <c r="A104" s="24" t="str">
        <f>IF(F104&lt;&gt;"",1+MAX($A$6:A103),"")</f>
        <v/>
      </c>
      <c r="B104" s="25"/>
      <c r="C104" s="46" t="s">
        <v>28</v>
      </c>
      <c r="D104" s="22"/>
      <c r="E104" s="92"/>
      <c r="F104" s="89"/>
      <c r="G104" s="89"/>
      <c r="H104" s="93"/>
      <c r="I104" s="93"/>
      <c r="J104" s="63"/>
      <c r="K104" s="69"/>
      <c r="L104" s="90"/>
      <c r="M104" s="51"/>
      <c r="N104" s="76"/>
      <c r="O104" s="76"/>
      <c r="P104" s="84"/>
      <c r="Q104" s="5"/>
    </row>
    <row r="105" spans="1:17" ht="15.75">
      <c r="A105" s="24" t="str">
        <f>IF(F105&lt;&gt;"",1+MAX($A$6:A104),"")</f>
        <v/>
      </c>
      <c r="B105" s="7"/>
      <c r="C105" s="45" t="s">
        <v>39</v>
      </c>
      <c r="D105" s="23"/>
      <c r="E105" s="26"/>
      <c r="F105" s="23"/>
      <c r="G105" s="22"/>
      <c r="H105" s="51"/>
      <c r="I105" s="22"/>
      <c r="J105" s="22"/>
      <c r="K105" s="68"/>
      <c r="L105" s="22"/>
      <c r="M105" s="33"/>
      <c r="N105" s="76"/>
      <c r="O105" s="76"/>
      <c r="P105" s="83"/>
    </row>
    <row r="106" spans="1:17" ht="45">
      <c r="A106" s="24">
        <f>IF(F106&lt;&gt;"",1+MAX($A$6:A105),"")</f>
        <v>62</v>
      </c>
      <c r="B106" s="25"/>
      <c r="C106" s="46" t="s">
        <v>52</v>
      </c>
      <c r="D106" s="22">
        <v>5890</v>
      </c>
      <c r="E106" s="92">
        <v>0.1</v>
      </c>
      <c r="F106" s="89">
        <f t="shared" ref="F106:F107" si="94">(1+E106)*D106</f>
        <v>6479.0000000000009</v>
      </c>
      <c r="G106" s="89" t="s">
        <v>27</v>
      </c>
      <c r="H106" s="93">
        <v>0.76</v>
      </c>
      <c r="I106" s="93">
        <f t="shared" ref="I106:I107" si="95">F106*H106</f>
        <v>4924.0400000000009</v>
      </c>
      <c r="J106" s="63">
        <v>2.3199999999999998E-2</v>
      </c>
      <c r="K106" s="69">
        <f t="shared" ref="K106:K107" si="96">$O$7</f>
        <v>48</v>
      </c>
      <c r="L106" s="90">
        <f t="shared" ref="L106:L107" si="97">J106*F106</f>
        <v>150.31280000000001</v>
      </c>
      <c r="M106" s="51">
        <f t="shared" ref="M106:M107" si="98">L106*K106</f>
        <v>7215.0144</v>
      </c>
      <c r="N106" s="76">
        <f t="shared" ref="N106:N107" si="99">M106+I106</f>
        <v>12139.054400000001</v>
      </c>
      <c r="O106" s="76"/>
      <c r="P106" s="84"/>
      <c r="Q106" s="5"/>
    </row>
    <row r="107" spans="1:17" ht="60">
      <c r="A107" s="24">
        <f>IF(F107&lt;&gt;"",1+MAX($A$6:A106),"")</f>
        <v>63</v>
      </c>
      <c r="B107" s="25"/>
      <c r="C107" s="46" t="s">
        <v>53</v>
      </c>
      <c r="D107" s="22">
        <v>203</v>
      </c>
      <c r="E107" s="92">
        <v>0.1</v>
      </c>
      <c r="F107" s="89">
        <f t="shared" si="94"/>
        <v>223.3</v>
      </c>
      <c r="G107" s="89" t="s">
        <v>27</v>
      </c>
      <c r="H107" s="93">
        <v>0.76</v>
      </c>
      <c r="I107" s="93">
        <f t="shared" si="95"/>
        <v>169.708</v>
      </c>
      <c r="J107" s="63">
        <v>2.3199999999999998E-2</v>
      </c>
      <c r="K107" s="69">
        <f t="shared" si="96"/>
        <v>48</v>
      </c>
      <c r="L107" s="90">
        <f t="shared" si="97"/>
        <v>5.1805599999999998</v>
      </c>
      <c r="M107" s="51">
        <f t="shared" si="98"/>
        <v>248.66687999999999</v>
      </c>
      <c r="N107" s="76">
        <f t="shared" si="99"/>
        <v>418.37487999999996</v>
      </c>
      <c r="O107" s="76"/>
      <c r="P107" s="84"/>
      <c r="Q107" s="5"/>
    </row>
    <row r="108" spans="1:17" ht="15.75">
      <c r="A108" s="24" t="str">
        <f>IF(F108&lt;&gt;"",1+MAX($A$6:A107),"")</f>
        <v/>
      </c>
      <c r="B108" s="25"/>
      <c r="C108" s="46" t="s">
        <v>28</v>
      </c>
      <c r="D108" s="22"/>
      <c r="E108" s="92"/>
      <c r="F108" s="89"/>
      <c r="G108" s="89"/>
      <c r="H108" s="93"/>
      <c r="I108" s="93"/>
      <c r="J108" s="63"/>
      <c r="K108" s="69"/>
      <c r="L108" s="90"/>
      <c r="M108" s="51"/>
      <c r="N108" s="76"/>
      <c r="O108" s="76"/>
      <c r="P108" s="84"/>
      <c r="Q108" s="5"/>
    </row>
    <row r="109" spans="1:17" ht="15.75">
      <c r="A109" s="24" t="str">
        <f>IF(F109&lt;&gt;"",1+MAX($A$6:A108),"")</f>
        <v/>
      </c>
      <c r="B109" s="7"/>
      <c r="C109" s="45" t="s">
        <v>42</v>
      </c>
      <c r="D109" s="23"/>
      <c r="E109" s="26"/>
      <c r="F109" s="23"/>
      <c r="G109" s="22"/>
      <c r="H109" s="51"/>
      <c r="I109" s="22"/>
      <c r="J109" s="22"/>
      <c r="K109" s="68"/>
      <c r="L109" s="22"/>
      <c r="M109" s="33"/>
      <c r="N109" s="76"/>
      <c r="O109" s="76"/>
      <c r="P109" s="83"/>
    </row>
    <row r="110" spans="1:17" ht="45">
      <c r="A110" s="24">
        <f>IF(F110&lt;&gt;"",1+MAX($A$6:A109),"")</f>
        <v>64</v>
      </c>
      <c r="B110" s="25"/>
      <c r="C110" s="46" t="s">
        <v>52</v>
      </c>
      <c r="D110" s="22">
        <v>3073</v>
      </c>
      <c r="E110" s="92">
        <v>0.1</v>
      </c>
      <c r="F110" s="89">
        <f t="shared" ref="F110" si="100">(1+E110)*D110</f>
        <v>3380.3</v>
      </c>
      <c r="G110" s="89" t="s">
        <v>27</v>
      </c>
      <c r="H110" s="93">
        <v>0.76</v>
      </c>
      <c r="I110" s="93">
        <f t="shared" ref="I110" si="101">F110*H110</f>
        <v>2569.0280000000002</v>
      </c>
      <c r="J110" s="63">
        <v>2.3199999999999998E-2</v>
      </c>
      <c r="K110" s="69">
        <f t="shared" ref="K110" si="102">$O$7</f>
        <v>48</v>
      </c>
      <c r="L110" s="90">
        <f t="shared" ref="L110" si="103">J110*F110</f>
        <v>78.422960000000003</v>
      </c>
      <c r="M110" s="51">
        <f t="shared" ref="M110" si="104">L110*K110</f>
        <v>3764.3020800000004</v>
      </c>
      <c r="N110" s="76">
        <f t="shared" ref="N110" si="105">M110+I110</f>
        <v>6333.3300800000006</v>
      </c>
      <c r="O110" s="76"/>
      <c r="P110" s="84"/>
      <c r="Q110" s="5"/>
    </row>
    <row r="111" spans="1:17" ht="15.75">
      <c r="A111" s="24" t="str">
        <f>IF(F111&lt;&gt;"",1+MAX($A$6:A110),"")</f>
        <v/>
      </c>
      <c r="B111" s="25"/>
      <c r="C111" s="46" t="s">
        <v>28</v>
      </c>
      <c r="D111" s="22"/>
      <c r="E111" s="92"/>
      <c r="F111" s="89"/>
      <c r="G111" s="89"/>
      <c r="H111" s="93"/>
      <c r="I111" s="93"/>
      <c r="J111" s="63"/>
      <c r="K111" s="69"/>
      <c r="L111" s="90"/>
      <c r="M111" s="51"/>
      <c r="N111" s="76"/>
      <c r="O111" s="76"/>
      <c r="P111" s="84"/>
      <c r="Q111" s="5"/>
    </row>
    <row r="112" spans="1:17" ht="15.75">
      <c r="A112" s="24" t="str">
        <f>IF(F112&lt;&gt;"",1+MAX($A$6:A111),"")</f>
        <v/>
      </c>
      <c r="B112" s="7"/>
      <c r="C112" s="45" t="s">
        <v>44</v>
      </c>
      <c r="D112" s="23"/>
      <c r="E112" s="26"/>
      <c r="F112" s="23"/>
      <c r="G112" s="22"/>
      <c r="H112" s="51"/>
      <c r="I112" s="22"/>
      <c r="J112" s="22"/>
      <c r="K112" s="68"/>
      <c r="L112" s="22"/>
      <c r="M112" s="33"/>
      <c r="N112" s="76"/>
      <c r="O112" s="76"/>
      <c r="P112" s="83"/>
    </row>
    <row r="113" spans="1:17" ht="45">
      <c r="A113" s="24">
        <f>IF(F113&lt;&gt;"",1+MAX($A$6:A112),"")</f>
        <v>65</v>
      </c>
      <c r="B113" s="25"/>
      <c r="C113" s="46" t="s">
        <v>52</v>
      </c>
      <c r="D113" s="22">
        <v>2926</v>
      </c>
      <c r="E113" s="92">
        <v>0.1</v>
      </c>
      <c r="F113" s="89">
        <f t="shared" ref="F113:F114" si="106">(1+E113)*D113</f>
        <v>3218.6000000000004</v>
      </c>
      <c r="G113" s="89" t="s">
        <v>27</v>
      </c>
      <c r="H113" s="93">
        <v>0.76</v>
      </c>
      <c r="I113" s="93">
        <f t="shared" ref="I113:I114" si="107">F113*H113</f>
        <v>2446.1360000000004</v>
      </c>
      <c r="J113" s="63">
        <v>2.3199999999999998E-2</v>
      </c>
      <c r="K113" s="69">
        <f t="shared" ref="K113:K114" si="108">$O$7</f>
        <v>48</v>
      </c>
      <c r="L113" s="90">
        <f t="shared" ref="L113:L114" si="109">J113*F113</f>
        <v>74.671520000000001</v>
      </c>
      <c r="M113" s="51">
        <f t="shared" ref="M113:M114" si="110">L113*K113</f>
        <v>3584.2329600000003</v>
      </c>
      <c r="N113" s="76">
        <f t="shared" ref="N113:N114" si="111">M113+I113</f>
        <v>6030.3689600000007</v>
      </c>
      <c r="O113" s="76"/>
      <c r="P113" s="84"/>
      <c r="Q113" s="5"/>
    </row>
    <row r="114" spans="1:17" ht="60">
      <c r="A114" s="24">
        <f>IF(F114&lt;&gt;"",1+MAX($A$6:A113),"")</f>
        <v>66</v>
      </c>
      <c r="B114" s="25"/>
      <c r="C114" s="46" t="s">
        <v>53</v>
      </c>
      <c r="D114" s="22">
        <v>25</v>
      </c>
      <c r="E114" s="92">
        <v>0.1</v>
      </c>
      <c r="F114" s="89">
        <f t="shared" si="106"/>
        <v>27.500000000000004</v>
      </c>
      <c r="G114" s="89" t="s">
        <v>27</v>
      </c>
      <c r="H114" s="93">
        <v>0.76</v>
      </c>
      <c r="I114" s="93">
        <f t="shared" si="107"/>
        <v>20.900000000000002</v>
      </c>
      <c r="J114" s="63">
        <v>2.3199999999999998E-2</v>
      </c>
      <c r="K114" s="69">
        <f t="shared" si="108"/>
        <v>48</v>
      </c>
      <c r="L114" s="90">
        <f t="shared" si="109"/>
        <v>0.63800000000000001</v>
      </c>
      <c r="M114" s="51">
        <f t="shared" si="110"/>
        <v>30.624000000000002</v>
      </c>
      <c r="N114" s="76">
        <f t="shared" si="111"/>
        <v>51.524000000000001</v>
      </c>
      <c r="O114" s="76"/>
      <c r="P114" s="84"/>
      <c r="Q114" s="5"/>
    </row>
    <row r="115" spans="1:17" ht="15.75">
      <c r="A115" s="24" t="str">
        <f>IF(F115&lt;&gt;"",1+MAX($A$6:A114),"")</f>
        <v/>
      </c>
      <c r="B115" s="25"/>
      <c r="C115" s="46" t="s">
        <v>28</v>
      </c>
      <c r="D115" s="22"/>
      <c r="E115" s="92"/>
      <c r="F115" s="89"/>
      <c r="G115" s="89"/>
      <c r="H115" s="93"/>
      <c r="I115" s="93"/>
      <c r="J115" s="63"/>
      <c r="K115" s="69"/>
      <c r="L115" s="90"/>
      <c r="M115" s="51"/>
      <c r="N115" s="76"/>
      <c r="O115" s="76"/>
      <c r="P115" s="84"/>
      <c r="Q115" s="5"/>
    </row>
    <row r="116" spans="1:17" ht="15.75">
      <c r="A116" s="24" t="str">
        <f>IF(F116&lt;&gt;"",1+MAX($A$6:A115),"")</f>
        <v/>
      </c>
      <c r="B116" s="7"/>
      <c r="C116" s="45" t="s">
        <v>35</v>
      </c>
      <c r="D116" s="23"/>
      <c r="E116" s="26"/>
      <c r="F116" s="23"/>
      <c r="G116" s="22"/>
      <c r="H116" s="51"/>
      <c r="I116" s="22"/>
      <c r="J116" s="22"/>
      <c r="K116" s="68"/>
      <c r="L116" s="22"/>
      <c r="M116" s="33"/>
      <c r="N116" s="76"/>
      <c r="O116" s="76"/>
      <c r="P116" s="83"/>
    </row>
    <row r="117" spans="1:17" ht="45">
      <c r="A117" s="24">
        <f>IF(F117&lt;&gt;"",1+MAX($A$6:A116),"")</f>
        <v>67</v>
      </c>
      <c r="B117" s="25"/>
      <c r="C117" s="46" t="s">
        <v>52</v>
      </c>
      <c r="D117" s="22">
        <v>3194</v>
      </c>
      <c r="E117" s="92">
        <v>0.1</v>
      </c>
      <c r="F117" s="89">
        <f t="shared" ref="F117:F118" si="112">(1+E117)*D117</f>
        <v>3513.4</v>
      </c>
      <c r="G117" s="89" t="s">
        <v>27</v>
      </c>
      <c r="H117" s="93">
        <v>0.76</v>
      </c>
      <c r="I117" s="93">
        <f t="shared" ref="I117:I118" si="113">F117*H117</f>
        <v>2670.1840000000002</v>
      </c>
      <c r="J117" s="63">
        <v>2.3199999999999998E-2</v>
      </c>
      <c r="K117" s="69">
        <f t="shared" ref="K117:K118" si="114">$O$7</f>
        <v>48</v>
      </c>
      <c r="L117" s="90">
        <f t="shared" ref="L117:L118" si="115">J117*F117</f>
        <v>81.51088</v>
      </c>
      <c r="M117" s="51">
        <f t="shared" ref="M117:M118" si="116">L117*K117</f>
        <v>3912.5222400000002</v>
      </c>
      <c r="N117" s="76">
        <f t="shared" ref="N117:N118" si="117">M117+I117</f>
        <v>6582.7062400000004</v>
      </c>
      <c r="O117" s="76"/>
      <c r="P117" s="84"/>
      <c r="Q117" s="5"/>
    </row>
    <row r="118" spans="1:17" ht="60">
      <c r="A118" s="24">
        <f>IF(F118&lt;&gt;"",1+MAX($A$6:A117),"")</f>
        <v>68</v>
      </c>
      <c r="B118" s="25"/>
      <c r="C118" s="46" t="s">
        <v>53</v>
      </c>
      <c r="D118" s="22">
        <v>152</v>
      </c>
      <c r="E118" s="92">
        <v>0.1</v>
      </c>
      <c r="F118" s="89">
        <f t="shared" si="112"/>
        <v>167.20000000000002</v>
      </c>
      <c r="G118" s="89" t="s">
        <v>27</v>
      </c>
      <c r="H118" s="93">
        <v>0.76</v>
      </c>
      <c r="I118" s="93">
        <f t="shared" si="113"/>
        <v>127.07200000000002</v>
      </c>
      <c r="J118" s="63">
        <v>2.3199999999999998E-2</v>
      </c>
      <c r="K118" s="69">
        <f t="shared" si="114"/>
        <v>48</v>
      </c>
      <c r="L118" s="90">
        <f t="shared" si="115"/>
        <v>3.8790400000000003</v>
      </c>
      <c r="M118" s="51">
        <f t="shared" si="116"/>
        <v>186.19392000000002</v>
      </c>
      <c r="N118" s="76">
        <f t="shared" si="117"/>
        <v>313.26592000000005</v>
      </c>
      <c r="O118" s="76"/>
      <c r="P118" s="84"/>
      <c r="Q118" s="5"/>
    </row>
    <row r="119" spans="1:17" ht="15.75">
      <c r="A119" s="24" t="str">
        <f>IF(F119&lt;&gt;"",1+MAX($A$6:A118),"")</f>
        <v/>
      </c>
      <c r="B119" s="25"/>
      <c r="C119" s="46" t="s">
        <v>28</v>
      </c>
      <c r="D119" s="22"/>
      <c r="E119" s="92"/>
      <c r="F119" s="89"/>
      <c r="G119" s="89"/>
      <c r="H119" s="93"/>
      <c r="I119" s="93"/>
      <c r="J119" s="63"/>
      <c r="K119" s="69"/>
      <c r="L119" s="90"/>
      <c r="M119" s="51"/>
      <c r="N119" s="76"/>
      <c r="O119" s="76"/>
      <c r="P119" s="84"/>
      <c r="Q119" s="5"/>
    </row>
    <row r="120" spans="1:17" ht="15.75">
      <c r="A120" s="24" t="str">
        <f>IF(F120&lt;&gt;"",1+MAX($A$6:A119),"")</f>
        <v/>
      </c>
      <c r="B120" s="7"/>
      <c r="C120" s="45" t="s">
        <v>41</v>
      </c>
      <c r="D120" s="23"/>
      <c r="E120" s="26"/>
      <c r="F120" s="23"/>
      <c r="G120" s="22"/>
      <c r="H120" s="51"/>
      <c r="I120" s="22"/>
      <c r="J120" s="22"/>
      <c r="K120" s="68"/>
      <c r="L120" s="22"/>
      <c r="M120" s="33"/>
      <c r="N120" s="76"/>
      <c r="O120" s="76"/>
      <c r="P120" s="83"/>
    </row>
    <row r="121" spans="1:17" ht="45">
      <c r="A121" s="24">
        <f>IF(F121&lt;&gt;"",1+MAX($A$6:A120),"")</f>
        <v>69</v>
      </c>
      <c r="B121" s="25"/>
      <c r="C121" s="46" t="s">
        <v>52</v>
      </c>
      <c r="D121" s="22">
        <v>1314</v>
      </c>
      <c r="E121" s="92">
        <v>0.1</v>
      </c>
      <c r="F121" s="89">
        <f t="shared" ref="F121" si="118">(1+E121)*D121</f>
        <v>1445.4</v>
      </c>
      <c r="G121" s="89" t="s">
        <v>27</v>
      </c>
      <c r="H121" s="93">
        <v>0.76</v>
      </c>
      <c r="I121" s="93">
        <f t="shared" ref="I121" si="119">F121*H121</f>
        <v>1098.5040000000001</v>
      </c>
      <c r="J121" s="63">
        <v>2.3199999999999998E-2</v>
      </c>
      <c r="K121" s="69">
        <f t="shared" ref="K121" si="120">$O$7</f>
        <v>48</v>
      </c>
      <c r="L121" s="90">
        <f t="shared" ref="L121" si="121">J121*F121</f>
        <v>33.533279999999998</v>
      </c>
      <c r="M121" s="51">
        <f t="shared" ref="M121" si="122">L121*K121</f>
        <v>1609.59744</v>
      </c>
      <c r="N121" s="76">
        <f t="shared" ref="N121" si="123">M121+I121</f>
        <v>2708.1014400000004</v>
      </c>
      <c r="O121" s="76"/>
      <c r="P121" s="84"/>
      <c r="Q121" s="5"/>
    </row>
    <row r="122" spans="1:17" ht="15.75">
      <c r="A122" s="24" t="str">
        <f>IF(F122&lt;&gt;"",1+MAX($A$6:A121),"")</f>
        <v/>
      </c>
      <c r="B122" s="25"/>
      <c r="C122" s="46" t="s">
        <v>28</v>
      </c>
      <c r="D122" s="22"/>
      <c r="E122" s="92"/>
      <c r="F122" s="89"/>
      <c r="G122" s="89"/>
      <c r="H122" s="93"/>
      <c r="I122" s="93"/>
      <c r="J122" s="63"/>
      <c r="K122" s="69"/>
      <c r="L122" s="90"/>
      <c r="M122" s="51"/>
      <c r="N122" s="76"/>
      <c r="O122" s="76"/>
      <c r="P122" s="84"/>
      <c r="Q122" s="5"/>
    </row>
    <row r="123" spans="1:17" ht="15.75">
      <c r="A123" s="24" t="str">
        <f>IF(F123&lt;&gt;"",1+MAX($A$6:A122),"")</f>
        <v/>
      </c>
      <c r="B123" s="7"/>
      <c r="C123" s="45" t="s">
        <v>54</v>
      </c>
      <c r="D123" s="23"/>
      <c r="E123" s="26"/>
      <c r="F123" s="23"/>
      <c r="G123" s="22"/>
      <c r="H123" s="51"/>
      <c r="I123" s="22"/>
      <c r="J123" s="22"/>
      <c r="K123" s="68"/>
      <c r="L123" s="22"/>
      <c r="M123" s="33"/>
      <c r="N123" s="76"/>
      <c r="O123" s="76"/>
      <c r="P123" s="83"/>
    </row>
    <row r="124" spans="1:17" ht="45">
      <c r="A124" s="24">
        <f>IF(F124&lt;&gt;"",1+MAX($A$6:A123),"")</f>
        <v>70</v>
      </c>
      <c r="B124" s="25"/>
      <c r="C124" s="46" t="s">
        <v>52</v>
      </c>
      <c r="D124" s="22">
        <v>67</v>
      </c>
      <c r="E124" s="92">
        <v>0.1</v>
      </c>
      <c r="F124" s="89">
        <f t="shared" ref="F124" si="124">(1+E124)*D124</f>
        <v>73.7</v>
      </c>
      <c r="G124" s="89" t="s">
        <v>27</v>
      </c>
      <c r="H124" s="93">
        <v>0.76</v>
      </c>
      <c r="I124" s="93">
        <f t="shared" ref="I124" si="125">F124*H124</f>
        <v>56.012</v>
      </c>
      <c r="J124" s="63">
        <v>2.3199999999999998E-2</v>
      </c>
      <c r="K124" s="69">
        <f t="shared" ref="K124" si="126">$O$7</f>
        <v>48</v>
      </c>
      <c r="L124" s="90">
        <f t="shared" ref="L124" si="127">J124*F124</f>
        <v>1.70984</v>
      </c>
      <c r="M124" s="51">
        <f t="shared" ref="M124" si="128">L124*K124</f>
        <v>82.072320000000005</v>
      </c>
      <c r="N124" s="76">
        <f t="shared" ref="N124" si="129">M124+I124</f>
        <v>138.08431999999999</v>
      </c>
      <c r="O124" s="76"/>
      <c r="P124" s="84"/>
      <c r="Q124" s="5"/>
    </row>
    <row r="125" spans="1:17" ht="15.75">
      <c r="A125" s="24" t="str">
        <f>IF(F125&lt;&gt;"",1+MAX($A$6:A124),"")</f>
        <v/>
      </c>
      <c r="B125" s="25"/>
      <c r="C125" s="46" t="s">
        <v>28</v>
      </c>
      <c r="D125" s="22"/>
      <c r="E125" s="92"/>
      <c r="F125" s="89"/>
      <c r="G125" s="89"/>
      <c r="H125" s="93"/>
      <c r="I125" s="93"/>
      <c r="J125" s="63"/>
      <c r="K125" s="69"/>
      <c r="L125" s="90"/>
      <c r="M125" s="51"/>
      <c r="N125" s="76"/>
      <c r="O125" s="76"/>
      <c r="P125" s="84"/>
      <c r="Q125" s="5"/>
    </row>
    <row r="126" spans="1:17" ht="15.75">
      <c r="A126" s="24" t="str">
        <f>IF(F126&lt;&gt;"",1+MAX($A$6:A125),"")</f>
        <v/>
      </c>
      <c r="B126" s="7"/>
      <c r="C126" s="45" t="s">
        <v>46</v>
      </c>
      <c r="D126" s="23"/>
      <c r="E126" s="26"/>
      <c r="F126" s="23"/>
      <c r="G126" s="22"/>
      <c r="H126" s="51"/>
      <c r="I126" s="22"/>
      <c r="J126" s="22"/>
      <c r="K126" s="68"/>
      <c r="L126" s="22"/>
      <c r="M126" s="33"/>
      <c r="N126" s="76"/>
      <c r="O126" s="76"/>
      <c r="P126" s="83"/>
    </row>
    <row r="127" spans="1:17" ht="45">
      <c r="A127" s="24">
        <f>IF(F127&lt;&gt;"",1+MAX($A$6:A126),"")</f>
        <v>71</v>
      </c>
      <c r="B127" s="25"/>
      <c r="C127" s="46" t="s">
        <v>52</v>
      </c>
      <c r="D127" s="22">
        <v>3644</v>
      </c>
      <c r="E127" s="92">
        <v>0.1</v>
      </c>
      <c r="F127" s="89">
        <f t="shared" ref="F127:F128" si="130">(1+E127)*D127</f>
        <v>4008.4000000000005</v>
      </c>
      <c r="G127" s="89" t="s">
        <v>27</v>
      </c>
      <c r="H127" s="93">
        <v>0.76</v>
      </c>
      <c r="I127" s="93">
        <f t="shared" ref="I127:I128" si="131">F127*H127</f>
        <v>3046.3840000000005</v>
      </c>
      <c r="J127" s="63">
        <v>2.3199999999999998E-2</v>
      </c>
      <c r="K127" s="69">
        <f t="shared" ref="K127:K128" si="132">$O$7</f>
        <v>48</v>
      </c>
      <c r="L127" s="90">
        <f t="shared" ref="L127:L128" si="133">J127*F127</f>
        <v>92.994880000000009</v>
      </c>
      <c r="M127" s="51">
        <f t="shared" ref="M127:M128" si="134">L127*K127</f>
        <v>4463.7542400000002</v>
      </c>
      <c r="N127" s="76">
        <f t="shared" ref="N127:N128" si="135">M127+I127</f>
        <v>7510.1382400000002</v>
      </c>
      <c r="O127" s="76"/>
      <c r="P127" s="84"/>
      <c r="Q127" s="5"/>
    </row>
    <row r="128" spans="1:17" ht="60">
      <c r="A128" s="24">
        <f>IF(F128&lt;&gt;"",1+MAX($A$6:A127),"")</f>
        <v>72</v>
      </c>
      <c r="B128" s="25"/>
      <c r="C128" s="46" t="s">
        <v>53</v>
      </c>
      <c r="D128" s="22">
        <v>52</v>
      </c>
      <c r="E128" s="92">
        <v>0.1</v>
      </c>
      <c r="F128" s="89">
        <f t="shared" si="130"/>
        <v>57.2</v>
      </c>
      <c r="G128" s="89" t="s">
        <v>27</v>
      </c>
      <c r="H128" s="93">
        <v>0.76</v>
      </c>
      <c r="I128" s="93">
        <f t="shared" si="131"/>
        <v>43.472000000000001</v>
      </c>
      <c r="J128" s="63">
        <v>2.3199999999999998E-2</v>
      </c>
      <c r="K128" s="69">
        <f t="shared" si="132"/>
        <v>48</v>
      </c>
      <c r="L128" s="90">
        <f t="shared" si="133"/>
        <v>1.32704</v>
      </c>
      <c r="M128" s="51">
        <f t="shared" si="134"/>
        <v>63.697919999999996</v>
      </c>
      <c r="N128" s="76">
        <f t="shared" si="135"/>
        <v>107.16991999999999</v>
      </c>
      <c r="O128" s="76"/>
      <c r="P128" s="84"/>
      <c r="Q128" s="5"/>
    </row>
    <row r="129" spans="1:17" ht="15.75">
      <c r="A129" s="24" t="str">
        <f>IF(F129&lt;&gt;"",1+MAX($A$6:A128),"")</f>
        <v/>
      </c>
      <c r="B129" s="25"/>
      <c r="C129" s="46" t="s">
        <v>28</v>
      </c>
      <c r="D129" s="22"/>
      <c r="E129" s="92"/>
      <c r="F129" s="89"/>
      <c r="G129" s="89"/>
      <c r="H129" s="93"/>
      <c r="I129" s="93"/>
      <c r="J129" s="63"/>
      <c r="K129" s="69"/>
      <c r="L129" s="90"/>
      <c r="M129" s="51"/>
      <c r="N129" s="76"/>
      <c r="O129" s="76"/>
      <c r="P129" s="84"/>
      <c r="Q129" s="5"/>
    </row>
    <row r="130" spans="1:17" ht="15.75">
      <c r="A130" s="24" t="str">
        <f>IF(F130&lt;&gt;"",1+MAX($A$6:A129),"")</f>
        <v/>
      </c>
      <c r="B130" s="7"/>
      <c r="C130" s="45" t="s">
        <v>40</v>
      </c>
      <c r="D130" s="23"/>
      <c r="E130" s="26"/>
      <c r="F130" s="23"/>
      <c r="G130" s="22"/>
      <c r="H130" s="51"/>
      <c r="I130" s="22"/>
      <c r="J130" s="22"/>
      <c r="K130" s="68"/>
      <c r="L130" s="22"/>
      <c r="M130" s="33"/>
      <c r="N130" s="76"/>
      <c r="O130" s="76"/>
      <c r="P130" s="83"/>
    </row>
    <row r="131" spans="1:17" ht="45">
      <c r="A131" s="24">
        <f>IF(F131&lt;&gt;"",1+MAX($A$6:A130),"")</f>
        <v>73</v>
      </c>
      <c r="B131" s="25"/>
      <c r="C131" s="46" t="s">
        <v>52</v>
      </c>
      <c r="D131" s="22">
        <v>3204</v>
      </c>
      <c r="E131" s="92">
        <v>0.1</v>
      </c>
      <c r="F131" s="89">
        <f t="shared" ref="F131:F132" si="136">(1+E131)*D131</f>
        <v>3524.4</v>
      </c>
      <c r="G131" s="89" t="s">
        <v>27</v>
      </c>
      <c r="H131" s="93">
        <v>0.76</v>
      </c>
      <c r="I131" s="93">
        <f t="shared" ref="I131:I132" si="137">F131*H131</f>
        <v>2678.5440000000003</v>
      </c>
      <c r="J131" s="63">
        <v>2.3199999999999998E-2</v>
      </c>
      <c r="K131" s="69">
        <f t="shared" ref="K131:K132" si="138">$O$7</f>
        <v>48</v>
      </c>
      <c r="L131" s="90">
        <f t="shared" ref="L131:L132" si="139">J131*F131</f>
        <v>81.766080000000002</v>
      </c>
      <c r="M131" s="51">
        <f t="shared" ref="M131:M132" si="140">L131*K131</f>
        <v>3924.7718400000003</v>
      </c>
      <c r="N131" s="76">
        <f t="shared" ref="N131:N132" si="141">M131+I131</f>
        <v>6603.3158400000011</v>
      </c>
      <c r="O131" s="76"/>
      <c r="P131" s="84"/>
      <c r="Q131" s="5"/>
    </row>
    <row r="132" spans="1:17" ht="60">
      <c r="A132" s="24">
        <f>IF(F132&lt;&gt;"",1+MAX($A$6:A131),"")</f>
        <v>74</v>
      </c>
      <c r="B132" s="25"/>
      <c r="C132" s="46" t="s">
        <v>53</v>
      </c>
      <c r="D132" s="22">
        <v>104</v>
      </c>
      <c r="E132" s="92">
        <v>0.1</v>
      </c>
      <c r="F132" s="89">
        <f t="shared" si="136"/>
        <v>114.4</v>
      </c>
      <c r="G132" s="89" t="s">
        <v>27</v>
      </c>
      <c r="H132" s="93">
        <v>0.76</v>
      </c>
      <c r="I132" s="93">
        <f t="shared" si="137"/>
        <v>86.944000000000003</v>
      </c>
      <c r="J132" s="63">
        <v>2.3199999999999998E-2</v>
      </c>
      <c r="K132" s="69">
        <f t="shared" si="138"/>
        <v>48</v>
      </c>
      <c r="L132" s="90">
        <f t="shared" si="139"/>
        <v>2.65408</v>
      </c>
      <c r="M132" s="51">
        <f t="shared" si="140"/>
        <v>127.39583999999999</v>
      </c>
      <c r="N132" s="76">
        <f t="shared" si="141"/>
        <v>214.33983999999998</v>
      </c>
      <c r="O132" s="76"/>
      <c r="P132" s="84"/>
      <c r="Q132" s="5"/>
    </row>
    <row r="133" spans="1:17" ht="15.75">
      <c r="A133" s="24" t="str">
        <f>IF(F133&lt;&gt;"",1+MAX($A$6:A132),"")</f>
        <v/>
      </c>
      <c r="B133" s="25"/>
      <c r="C133" s="46" t="s">
        <v>28</v>
      </c>
      <c r="D133" s="22"/>
      <c r="E133" s="92"/>
      <c r="F133" s="89"/>
      <c r="G133" s="89"/>
      <c r="H133" s="93"/>
      <c r="I133" s="93"/>
      <c r="J133" s="63"/>
      <c r="K133" s="69"/>
      <c r="L133" s="90"/>
      <c r="M133" s="51"/>
      <c r="N133" s="76"/>
      <c r="O133" s="76"/>
      <c r="P133" s="84"/>
      <c r="Q133" s="5"/>
    </row>
    <row r="134" spans="1:17" ht="15.75">
      <c r="A134" s="24" t="str">
        <f>IF(F134&lt;&gt;"",1+MAX($A$6:A133),"")</f>
        <v/>
      </c>
      <c r="B134" s="7"/>
      <c r="C134" s="45" t="s">
        <v>43</v>
      </c>
      <c r="D134" s="23"/>
      <c r="E134" s="26"/>
      <c r="F134" s="23"/>
      <c r="G134" s="22"/>
      <c r="H134" s="51"/>
      <c r="I134" s="22"/>
      <c r="J134" s="22"/>
      <c r="K134" s="68"/>
      <c r="L134" s="22"/>
      <c r="M134" s="33"/>
      <c r="N134" s="76"/>
      <c r="O134" s="76"/>
      <c r="P134" s="83"/>
    </row>
    <row r="135" spans="1:17" ht="45">
      <c r="A135" s="24">
        <f>IF(F135&lt;&gt;"",1+MAX($A$6:A134),"")</f>
        <v>75</v>
      </c>
      <c r="B135" s="25"/>
      <c r="C135" s="46" t="s">
        <v>52</v>
      </c>
      <c r="D135" s="22">
        <v>876</v>
      </c>
      <c r="E135" s="92">
        <v>0.1</v>
      </c>
      <c r="F135" s="89">
        <f t="shared" ref="F135" si="142">(1+E135)*D135</f>
        <v>963.6</v>
      </c>
      <c r="G135" s="89" t="s">
        <v>27</v>
      </c>
      <c r="H135" s="93">
        <v>0.76</v>
      </c>
      <c r="I135" s="93">
        <f t="shared" ref="I135" si="143">F135*H135</f>
        <v>732.33600000000001</v>
      </c>
      <c r="J135" s="63">
        <v>2.3199999999999998E-2</v>
      </c>
      <c r="K135" s="69">
        <f t="shared" ref="K135" si="144">$O$7</f>
        <v>48</v>
      </c>
      <c r="L135" s="90">
        <f t="shared" ref="L135" si="145">J135*F135</f>
        <v>22.355519999999999</v>
      </c>
      <c r="M135" s="51">
        <f t="shared" ref="M135" si="146">L135*K135</f>
        <v>1073.0649599999999</v>
      </c>
      <c r="N135" s="76">
        <f t="shared" ref="N135" si="147">M135+I135</f>
        <v>1805.4009599999999</v>
      </c>
      <c r="O135" s="76"/>
      <c r="P135" s="84"/>
      <c r="Q135" s="5"/>
    </row>
    <row r="136" spans="1:17" ht="15.75">
      <c r="A136" s="24" t="str">
        <f>IF(F136&lt;&gt;"",1+MAX($A$6:A135),"")</f>
        <v/>
      </c>
      <c r="B136" s="25"/>
      <c r="C136" s="46" t="s">
        <v>28</v>
      </c>
      <c r="D136" s="22"/>
      <c r="E136" s="92"/>
      <c r="F136" s="89"/>
      <c r="G136" s="89"/>
      <c r="H136" s="93"/>
      <c r="I136" s="93"/>
      <c r="J136" s="63"/>
      <c r="K136" s="69"/>
      <c r="L136" s="90"/>
      <c r="M136" s="51"/>
      <c r="N136" s="76"/>
      <c r="O136" s="76"/>
      <c r="P136" s="84"/>
      <c r="Q136" s="5"/>
    </row>
    <row r="137" spans="1:17" ht="15.75">
      <c r="A137" s="24" t="str">
        <f>IF(F137&lt;&gt;"",1+MAX($A$6:A136),"")</f>
        <v/>
      </c>
      <c r="B137" s="7"/>
      <c r="C137" s="45" t="s">
        <v>55</v>
      </c>
      <c r="D137" s="23"/>
      <c r="E137" s="26"/>
      <c r="F137" s="23"/>
      <c r="G137" s="22"/>
      <c r="H137" s="51"/>
      <c r="I137" s="22"/>
      <c r="J137" s="22"/>
      <c r="K137" s="68"/>
      <c r="L137" s="22"/>
      <c r="M137" s="33"/>
      <c r="N137" s="76"/>
      <c r="O137" s="76"/>
      <c r="P137" s="83"/>
    </row>
    <row r="138" spans="1:17" ht="60">
      <c r="A138" s="24">
        <f>IF(F138&lt;&gt;"",1+MAX($A$6:A137),"")</f>
        <v>76</v>
      </c>
      <c r="B138" s="25"/>
      <c r="C138" s="46" t="s">
        <v>56</v>
      </c>
      <c r="D138" s="22">
        <v>7680</v>
      </c>
      <c r="E138" s="92">
        <v>0.1</v>
      </c>
      <c r="F138" s="89">
        <f t="shared" ref="F138:F142" si="148">(1+E138)*D138</f>
        <v>8448</v>
      </c>
      <c r="G138" s="89" t="s">
        <v>27</v>
      </c>
      <c r="H138" s="93">
        <v>0.76</v>
      </c>
      <c r="I138" s="93">
        <f t="shared" ref="I138:I142" si="149">F138*H138</f>
        <v>6420.4800000000005</v>
      </c>
      <c r="J138" s="63">
        <v>2.3199999999999998E-2</v>
      </c>
      <c r="K138" s="69">
        <f t="shared" ref="K138:K142" si="150">$O$7</f>
        <v>48</v>
      </c>
      <c r="L138" s="90">
        <f t="shared" ref="L138:L142" si="151">J138*F138</f>
        <v>195.99359999999999</v>
      </c>
      <c r="M138" s="51">
        <f t="shared" ref="M138:M142" si="152">L138*K138</f>
        <v>9407.6927999999989</v>
      </c>
      <c r="N138" s="76">
        <f t="shared" ref="N138:N142" si="153">M138+I138</f>
        <v>15828.1728</v>
      </c>
      <c r="O138" s="76"/>
      <c r="P138" s="84"/>
      <c r="Q138" s="5"/>
    </row>
    <row r="139" spans="1:17" ht="60">
      <c r="A139" s="24">
        <f>IF(F139&lt;&gt;"",1+MAX($A$6:A138),"")</f>
        <v>77</v>
      </c>
      <c r="B139" s="25"/>
      <c r="C139" s="46" t="s">
        <v>57</v>
      </c>
      <c r="D139" s="22">
        <v>1298</v>
      </c>
      <c r="E139" s="92">
        <v>0.1</v>
      </c>
      <c r="F139" s="89">
        <f t="shared" si="148"/>
        <v>1427.8000000000002</v>
      </c>
      <c r="G139" s="89" t="s">
        <v>27</v>
      </c>
      <c r="H139" s="93">
        <v>0.76</v>
      </c>
      <c r="I139" s="93">
        <f t="shared" si="149"/>
        <v>1085.1280000000002</v>
      </c>
      <c r="J139" s="63">
        <v>2.3199999999999998E-2</v>
      </c>
      <c r="K139" s="69">
        <f t="shared" si="150"/>
        <v>48</v>
      </c>
      <c r="L139" s="90">
        <f t="shared" si="151"/>
        <v>33.124960000000002</v>
      </c>
      <c r="M139" s="51">
        <f t="shared" si="152"/>
        <v>1589.9980800000001</v>
      </c>
      <c r="N139" s="76">
        <f t="shared" si="153"/>
        <v>2675.12608</v>
      </c>
      <c r="O139" s="76"/>
      <c r="P139" s="84"/>
      <c r="Q139" s="5"/>
    </row>
    <row r="140" spans="1:17" ht="60">
      <c r="A140" s="24">
        <f>IF(F140&lt;&gt;"",1+MAX($A$6:A139),"")</f>
        <v>78</v>
      </c>
      <c r="B140" s="25"/>
      <c r="C140" s="46" t="s">
        <v>58</v>
      </c>
      <c r="D140" s="22">
        <v>483</v>
      </c>
      <c r="E140" s="92">
        <v>0.1</v>
      </c>
      <c r="F140" s="89">
        <f t="shared" si="148"/>
        <v>531.30000000000007</v>
      </c>
      <c r="G140" s="89" t="s">
        <v>27</v>
      </c>
      <c r="H140" s="93">
        <v>0.76</v>
      </c>
      <c r="I140" s="93">
        <f t="shared" si="149"/>
        <v>403.78800000000007</v>
      </c>
      <c r="J140" s="63">
        <v>2.3199999999999998E-2</v>
      </c>
      <c r="K140" s="69">
        <f t="shared" si="150"/>
        <v>48</v>
      </c>
      <c r="L140" s="90">
        <f t="shared" si="151"/>
        <v>12.326160000000002</v>
      </c>
      <c r="M140" s="51">
        <f t="shared" si="152"/>
        <v>591.65568000000007</v>
      </c>
      <c r="N140" s="76">
        <f t="shared" si="153"/>
        <v>995.44368000000009</v>
      </c>
      <c r="O140" s="76"/>
      <c r="P140" s="84"/>
      <c r="Q140" s="5"/>
    </row>
    <row r="141" spans="1:17" ht="60">
      <c r="A141" s="24">
        <f>IF(F141&lt;&gt;"",1+MAX($A$6:A140),"")</f>
        <v>79</v>
      </c>
      <c r="B141" s="25"/>
      <c r="C141" s="46" t="s">
        <v>59</v>
      </c>
      <c r="D141" s="22">
        <v>466</v>
      </c>
      <c r="E141" s="92">
        <v>0.1</v>
      </c>
      <c r="F141" s="89">
        <f t="shared" si="148"/>
        <v>512.6</v>
      </c>
      <c r="G141" s="89" t="s">
        <v>27</v>
      </c>
      <c r="H141" s="93">
        <v>0.76</v>
      </c>
      <c r="I141" s="93">
        <f t="shared" si="149"/>
        <v>389.57600000000002</v>
      </c>
      <c r="J141" s="63">
        <v>2.3199999999999998E-2</v>
      </c>
      <c r="K141" s="69">
        <f t="shared" si="150"/>
        <v>48</v>
      </c>
      <c r="L141" s="90">
        <f t="shared" si="151"/>
        <v>11.89232</v>
      </c>
      <c r="M141" s="51">
        <f t="shared" si="152"/>
        <v>570.83136000000002</v>
      </c>
      <c r="N141" s="76">
        <f t="shared" si="153"/>
        <v>960.40736000000004</v>
      </c>
      <c r="O141" s="76"/>
      <c r="P141" s="84"/>
      <c r="Q141" s="5"/>
    </row>
    <row r="142" spans="1:17" ht="30">
      <c r="A142" s="24">
        <f>IF(F142&lt;&gt;"",1+MAX($A$6:A141),"")</f>
        <v>80</v>
      </c>
      <c r="B142" s="25"/>
      <c r="C142" s="46" t="s">
        <v>60</v>
      </c>
      <c r="D142" s="22">
        <v>792</v>
      </c>
      <c r="E142" s="92">
        <v>0</v>
      </c>
      <c r="F142" s="89">
        <f t="shared" si="148"/>
        <v>792</v>
      </c>
      <c r="G142" s="89" t="s">
        <v>16</v>
      </c>
      <c r="H142" s="93">
        <v>0.45</v>
      </c>
      <c r="I142" s="93">
        <f t="shared" si="149"/>
        <v>356.40000000000003</v>
      </c>
      <c r="J142" s="63">
        <v>1.6E-2</v>
      </c>
      <c r="K142" s="69">
        <f t="shared" si="150"/>
        <v>48</v>
      </c>
      <c r="L142" s="90">
        <f t="shared" si="151"/>
        <v>12.672000000000001</v>
      </c>
      <c r="M142" s="51">
        <f t="shared" si="152"/>
        <v>608.25600000000009</v>
      </c>
      <c r="N142" s="76">
        <f t="shared" si="153"/>
        <v>964.65600000000018</v>
      </c>
      <c r="O142" s="76"/>
      <c r="P142" s="84"/>
      <c r="Q142" s="5"/>
    </row>
    <row r="143" spans="1:17" ht="15.75">
      <c r="A143" s="24" t="str">
        <f>IF(F143&lt;&gt;"",1+MAX($A$6:A142),"")</f>
        <v/>
      </c>
      <c r="B143" s="25"/>
      <c r="C143" s="46" t="s">
        <v>28</v>
      </c>
      <c r="D143" s="22"/>
      <c r="E143" s="92"/>
      <c r="F143" s="89"/>
      <c r="G143" s="89"/>
      <c r="H143" s="93"/>
      <c r="I143" s="93"/>
      <c r="J143" s="63"/>
      <c r="K143" s="69"/>
      <c r="L143" s="90"/>
      <c r="M143" s="51"/>
      <c r="N143" s="76"/>
      <c r="O143" s="76"/>
      <c r="P143" s="84"/>
      <c r="Q143" s="5"/>
    </row>
    <row r="144" spans="1:17" ht="18.75">
      <c r="A144" s="24" t="str">
        <f>IF(F144&lt;&gt;"",1+MAX($A$6:A143),"")</f>
        <v/>
      </c>
      <c r="B144" s="7"/>
      <c r="C144" s="94" t="s">
        <v>61</v>
      </c>
      <c r="D144" s="23"/>
      <c r="E144" s="26"/>
      <c r="F144" s="23"/>
      <c r="G144" s="22"/>
      <c r="H144" s="51"/>
      <c r="I144" s="22"/>
      <c r="J144" s="22"/>
      <c r="K144" s="68"/>
      <c r="L144" s="22"/>
      <c r="M144" s="33"/>
      <c r="N144" s="76"/>
      <c r="O144" s="76"/>
      <c r="P144" s="83"/>
    </row>
    <row r="145" spans="1:17" ht="45">
      <c r="A145" s="24">
        <f>IF(F145&lt;&gt;"",1+MAX($A$6:A144),"")</f>
        <v>81</v>
      </c>
      <c r="B145" s="25"/>
      <c r="C145" s="46" t="s">
        <v>62</v>
      </c>
      <c r="D145" s="22">
        <v>540</v>
      </c>
      <c r="E145" s="92">
        <v>0.1</v>
      </c>
      <c r="F145" s="89">
        <f t="shared" si="88"/>
        <v>594</v>
      </c>
      <c r="G145" s="89" t="s">
        <v>16</v>
      </c>
      <c r="H145" s="93">
        <v>0.45</v>
      </c>
      <c r="I145" s="93">
        <f t="shared" ref="I145:I147" si="154">F145*H145</f>
        <v>267.3</v>
      </c>
      <c r="J145" s="63">
        <v>1.6E-2</v>
      </c>
      <c r="K145" s="69">
        <f t="shared" ref="K145:K147" si="155">$O$7</f>
        <v>48</v>
      </c>
      <c r="L145" s="90">
        <f t="shared" si="91"/>
        <v>9.5039999999999996</v>
      </c>
      <c r="M145" s="51">
        <f t="shared" si="92"/>
        <v>456.19200000000001</v>
      </c>
      <c r="N145" s="76">
        <f t="shared" si="93"/>
        <v>723.49199999999996</v>
      </c>
      <c r="O145" s="76"/>
      <c r="P145" s="84"/>
      <c r="Q145" s="5"/>
    </row>
    <row r="146" spans="1:17" ht="45">
      <c r="A146" s="24">
        <f>IF(F146&lt;&gt;"",1+MAX($A$6:A145),"")</f>
        <v>82</v>
      </c>
      <c r="B146" s="25"/>
      <c r="C146" s="46" t="s">
        <v>63</v>
      </c>
      <c r="D146" s="22">
        <v>1820</v>
      </c>
      <c r="E146" s="92">
        <v>0.1</v>
      </c>
      <c r="F146" s="89">
        <f t="shared" si="88"/>
        <v>2002.0000000000002</v>
      </c>
      <c r="G146" s="89" t="s">
        <v>16</v>
      </c>
      <c r="H146" s="93">
        <v>0.45</v>
      </c>
      <c r="I146" s="93">
        <f t="shared" si="154"/>
        <v>900.90000000000009</v>
      </c>
      <c r="J146" s="63">
        <v>1.6E-2</v>
      </c>
      <c r="K146" s="69">
        <f t="shared" si="155"/>
        <v>48</v>
      </c>
      <c r="L146" s="90">
        <f t="shared" si="91"/>
        <v>32.032000000000004</v>
      </c>
      <c r="M146" s="51">
        <f t="shared" si="92"/>
        <v>1537.5360000000001</v>
      </c>
      <c r="N146" s="76">
        <f t="shared" si="93"/>
        <v>2438.4360000000001</v>
      </c>
      <c r="O146" s="76"/>
      <c r="P146" s="84"/>
      <c r="Q146" s="5"/>
    </row>
    <row r="147" spans="1:17" ht="15.75">
      <c r="A147" s="24">
        <f>IF(F147&lt;&gt;"",1+MAX($A$6:A146),"")</f>
        <v>83</v>
      </c>
      <c r="B147" s="25"/>
      <c r="C147" s="46" t="s">
        <v>64</v>
      </c>
      <c r="D147" s="22">
        <v>3384</v>
      </c>
      <c r="E147" s="92">
        <v>0.1</v>
      </c>
      <c r="F147" s="89">
        <f t="shared" si="88"/>
        <v>3722.4</v>
      </c>
      <c r="G147" s="89" t="s">
        <v>27</v>
      </c>
      <c r="H147" s="93">
        <v>0.76</v>
      </c>
      <c r="I147" s="93">
        <f t="shared" si="154"/>
        <v>2829.0239999999999</v>
      </c>
      <c r="J147" s="63">
        <v>2.1299999999999999E-2</v>
      </c>
      <c r="K147" s="69">
        <f t="shared" si="155"/>
        <v>48</v>
      </c>
      <c r="L147" s="90">
        <f t="shared" si="91"/>
        <v>79.287120000000002</v>
      </c>
      <c r="M147" s="51">
        <f t="shared" si="92"/>
        <v>3805.7817599999998</v>
      </c>
      <c r="N147" s="76">
        <f t="shared" si="93"/>
        <v>6634.8057599999993</v>
      </c>
      <c r="O147" s="76"/>
      <c r="P147" s="84"/>
      <c r="Q147" s="5"/>
    </row>
    <row r="148" spans="1:17" ht="15.75">
      <c r="A148" s="24" t="str">
        <f>IF(F148&lt;&gt;"",1+MAX($A$6:A147),"")</f>
        <v/>
      </c>
      <c r="B148" s="25"/>
      <c r="C148" s="46"/>
      <c r="D148" s="22"/>
      <c r="E148" s="59"/>
      <c r="F148" s="89"/>
      <c r="G148" s="89"/>
      <c r="H148" s="91"/>
      <c r="I148" s="91"/>
      <c r="J148" s="63"/>
      <c r="K148" s="69"/>
      <c r="L148" s="90"/>
      <c r="M148" s="51"/>
      <c r="N148" s="76"/>
      <c r="O148" s="76"/>
      <c r="P148" s="84"/>
      <c r="Q148" s="5"/>
    </row>
    <row r="149" spans="1:17" ht="16.5" thickBot="1">
      <c r="A149" s="21"/>
      <c r="B149" s="15"/>
      <c r="C149" s="29"/>
      <c r="D149" s="16"/>
      <c r="E149" s="17"/>
      <c r="F149" s="18"/>
      <c r="G149" s="19"/>
      <c r="H149" s="52"/>
      <c r="I149" s="19"/>
      <c r="J149" s="19"/>
      <c r="K149" s="70"/>
      <c r="L149" s="20"/>
      <c r="M149" s="61"/>
      <c r="N149" s="77"/>
      <c r="O149" s="77"/>
      <c r="P149" s="85"/>
    </row>
    <row r="150" spans="1:17" ht="16.5" thickBot="1">
      <c r="A150" s="9" t="s">
        <v>1</v>
      </c>
      <c r="B150" s="1"/>
      <c r="C150" s="30"/>
      <c r="D150" s="2"/>
      <c r="E150" s="2"/>
      <c r="F150" s="2"/>
      <c r="G150" s="3"/>
      <c r="H150" s="53"/>
      <c r="I150" s="3"/>
      <c r="J150" s="3"/>
      <c r="K150" s="71"/>
      <c r="L150" s="1"/>
      <c r="M150" s="62"/>
      <c r="N150" s="78">
        <f>SUM(N3:N149)</f>
        <v>312165.46044</v>
      </c>
      <c r="O150" s="78"/>
      <c r="P150" s="86">
        <f>SUM(P5:P149)</f>
        <v>312165.46044</v>
      </c>
    </row>
    <row r="151" spans="1:17" ht="16.5" thickBot="1">
      <c r="A151" s="9" t="s">
        <v>11</v>
      </c>
      <c r="B151" s="1"/>
      <c r="C151" s="30"/>
      <c r="D151" s="2"/>
      <c r="E151" s="2"/>
      <c r="F151" s="2"/>
      <c r="G151" s="3"/>
      <c r="H151" s="53"/>
      <c r="I151" s="3"/>
      <c r="J151" s="3"/>
      <c r="K151" s="71"/>
      <c r="L151" s="4"/>
      <c r="M151" s="58">
        <v>0.25</v>
      </c>
      <c r="N151" s="78">
        <f>M151*N150</f>
        <v>78041.365109999999</v>
      </c>
      <c r="O151" s="78"/>
      <c r="P151" s="86">
        <f>M151*P150</f>
        <v>78041.365109999999</v>
      </c>
    </row>
    <row r="152" spans="1:17" ht="16.5" thickBot="1">
      <c r="A152" s="9" t="s">
        <v>9</v>
      </c>
      <c r="B152" s="1"/>
      <c r="C152" s="30"/>
      <c r="D152" s="2"/>
      <c r="E152" s="2"/>
      <c r="F152" s="2"/>
      <c r="G152" s="3"/>
      <c r="H152" s="53"/>
      <c r="I152" s="3"/>
      <c r="J152" s="3"/>
      <c r="K152" s="71"/>
      <c r="L152" s="1"/>
      <c r="M152" s="62"/>
      <c r="N152" s="78">
        <f>SUM(N150:N151)</f>
        <v>390206.82555000001</v>
      </c>
      <c r="O152" s="78"/>
      <c r="P152" s="86">
        <f>SUM(P150:P151)</f>
        <v>390206.82555000001</v>
      </c>
    </row>
    <row r="153" spans="1:17" ht="16.5" thickBot="1">
      <c r="A153" s="10" t="s">
        <v>10</v>
      </c>
      <c r="B153" s="6"/>
      <c r="C153" s="31"/>
      <c r="D153" s="6"/>
      <c r="E153" s="6"/>
      <c r="F153" s="6"/>
      <c r="G153" s="6"/>
      <c r="H153" s="54"/>
      <c r="I153" s="6"/>
      <c r="J153" s="6"/>
      <c r="K153" s="72"/>
      <c r="L153" s="6"/>
      <c r="M153" s="54"/>
      <c r="N153" s="72"/>
      <c r="O153" s="72"/>
      <c r="P153" s="87"/>
    </row>
    <row r="154" spans="1:17" ht="15.75">
      <c r="A154" s="11" t="s">
        <v>15</v>
      </c>
      <c r="B154" s="14"/>
      <c r="C154" s="32"/>
      <c r="D154" s="14"/>
      <c r="E154" s="14"/>
      <c r="F154" s="14"/>
      <c r="G154" s="14"/>
      <c r="H154" s="55"/>
      <c r="I154" s="14"/>
      <c r="J154" s="14"/>
      <c r="K154" s="73"/>
      <c r="L154" s="14"/>
      <c r="M154" s="55"/>
      <c r="N154" s="73"/>
      <c r="O154" s="73"/>
      <c r="P154" s="88"/>
    </row>
  </sheetData>
  <mergeCells count="3">
    <mergeCell ref="F2:F3"/>
    <mergeCell ref="G2:P3"/>
    <mergeCell ref="A1:C4"/>
  </mergeCells>
  <printOptions horizontalCentered="1"/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Estimate FE</vt:lpstr>
      <vt:lpstr>Chart1</vt:lpstr>
      <vt:lpstr>'Estimate FE'!Print_Area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Raza Ahsan</cp:lastModifiedBy>
  <cp:lastPrinted>2016-08-29T17:38:21Z</cp:lastPrinted>
  <dcterms:created xsi:type="dcterms:W3CDTF">2004-05-05T14:08:18Z</dcterms:created>
  <dcterms:modified xsi:type="dcterms:W3CDTF">2022-04-08T10:58:30Z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